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W107" i="1" l="1"/>
  <c r="P107" i="1"/>
  <c r="I107" i="1"/>
  <c r="W106" i="1"/>
  <c r="P106" i="1"/>
  <c r="I106" i="1"/>
  <c r="W104" i="1"/>
  <c r="P104" i="1"/>
  <c r="I104" i="1"/>
  <c r="W103" i="1"/>
  <c r="P103" i="1"/>
  <c r="I103" i="1"/>
  <c r="V102" i="1"/>
  <c r="V97" i="1" s="1"/>
  <c r="U102" i="1"/>
  <c r="T102" i="1"/>
  <c r="T97" i="1" s="1"/>
  <c r="S102" i="1"/>
  <c r="R102" i="1"/>
  <c r="R97" i="1" s="1"/>
  <c r="Q102" i="1"/>
  <c r="W102" i="1" s="1"/>
  <c r="N102" i="1"/>
  <c r="L102" i="1"/>
  <c r="L97" i="1" s="1"/>
  <c r="J102" i="1"/>
  <c r="I102" i="1"/>
  <c r="W101" i="1"/>
  <c r="W100" i="1"/>
  <c r="P100" i="1"/>
  <c r="I100" i="1"/>
  <c r="W99" i="1"/>
  <c r="P99" i="1"/>
  <c r="I99" i="1"/>
  <c r="U98" i="1"/>
  <c r="Q98" i="1"/>
  <c r="W98" i="1" s="1"/>
  <c r="P98" i="1"/>
  <c r="U97" i="1"/>
  <c r="U84" i="1" s="1"/>
  <c r="S97" i="1"/>
  <c r="S84" i="1" s="1"/>
  <c r="Q97" i="1"/>
  <c r="Q84" i="1" s="1"/>
  <c r="O97" i="1"/>
  <c r="O84" i="1" s="1"/>
  <c r="N97" i="1"/>
  <c r="M97" i="1"/>
  <c r="M84" i="1" s="1"/>
  <c r="K97" i="1"/>
  <c r="K84" i="1" s="1"/>
  <c r="J97" i="1"/>
  <c r="P97" i="1" s="1"/>
  <c r="H97" i="1"/>
  <c r="F97" i="1"/>
  <c r="E97" i="1"/>
  <c r="E84" i="1" s="1"/>
  <c r="E105" i="1" s="1"/>
  <c r="E108" i="1" s="1"/>
  <c r="D97" i="1"/>
  <c r="C97" i="1"/>
  <c r="W96" i="1"/>
  <c r="P96" i="1"/>
  <c r="I96" i="1"/>
  <c r="W95" i="1"/>
  <c r="P95" i="1"/>
  <c r="I95" i="1"/>
  <c r="W94" i="1"/>
  <c r="P94" i="1"/>
  <c r="I94" i="1"/>
  <c r="W93" i="1"/>
  <c r="J93" i="1"/>
  <c r="P93" i="1" s="1"/>
  <c r="C93" i="1"/>
  <c r="W92" i="1"/>
  <c r="P92" i="1"/>
  <c r="I92" i="1"/>
  <c r="W91" i="1"/>
  <c r="P91" i="1"/>
  <c r="I91" i="1"/>
  <c r="W90" i="1"/>
  <c r="P90" i="1"/>
  <c r="I90" i="1"/>
  <c r="W89" i="1"/>
  <c r="P89" i="1"/>
  <c r="I89" i="1"/>
  <c r="V88" i="1"/>
  <c r="U88" i="1"/>
  <c r="T88" i="1"/>
  <c r="S88" i="1"/>
  <c r="R88" i="1"/>
  <c r="Q88" i="1"/>
  <c r="O88" i="1"/>
  <c r="N88" i="1"/>
  <c r="M88" i="1"/>
  <c r="L88" i="1"/>
  <c r="K88" i="1"/>
  <c r="J88" i="1"/>
  <c r="P88" i="1" s="1"/>
  <c r="H88" i="1"/>
  <c r="G88" i="1"/>
  <c r="F88" i="1"/>
  <c r="E88" i="1"/>
  <c r="D88" i="1"/>
  <c r="C88" i="1"/>
  <c r="I88" i="1" s="1"/>
  <c r="W87" i="1"/>
  <c r="P87" i="1"/>
  <c r="I87" i="1"/>
  <c r="V86" i="1"/>
  <c r="U86" i="1"/>
  <c r="T86" i="1"/>
  <c r="T84" i="1" s="1"/>
  <c r="S86" i="1"/>
  <c r="R86" i="1"/>
  <c r="Q86" i="1"/>
  <c r="O86" i="1"/>
  <c r="N86" i="1"/>
  <c r="M86" i="1"/>
  <c r="L86" i="1"/>
  <c r="L84" i="1" s="1"/>
  <c r="L105" i="1" s="1"/>
  <c r="L108" i="1" s="1"/>
  <c r="K86" i="1"/>
  <c r="J86" i="1"/>
  <c r="P86" i="1" s="1"/>
  <c r="P84" i="1" s="1"/>
  <c r="H86" i="1"/>
  <c r="G86" i="1"/>
  <c r="F86" i="1"/>
  <c r="E86" i="1"/>
  <c r="D86" i="1"/>
  <c r="C86" i="1"/>
  <c r="I86" i="1" s="1"/>
  <c r="W85" i="1"/>
  <c r="P85" i="1"/>
  <c r="I85" i="1"/>
  <c r="V84" i="1"/>
  <c r="R84" i="1"/>
  <c r="N84" i="1"/>
  <c r="J84" i="1"/>
  <c r="H84" i="1"/>
  <c r="F84" i="1"/>
  <c r="D84" i="1"/>
  <c r="W83" i="1"/>
  <c r="P83" i="1"/>
  <c r="I83" i="1"/>
  <c r="W82" i="1"/>
  <c r="P82" i="1"/>
  <c r="I82" i="1"/>
  <c r="W81" i="1"/>
  <c r="P81" i="1"/>
  <c r="I81" i="1"/>
  <c r="W80" i="1"/>
  <c r="P80" i="1"/>
  <c r="I80" i="1"/>
  <c r="W79" i="1"/>
  <c r="P79" i="1"/>
  <c r="I79" i="1"/>
  <c r="W78" i="1"/>
  <c r="P78" i="1"/>
  <c r="I78" i="1"/>
  <c r="W77" i="1"/>
  <c r="P77" i="1"/>
  <c r="I77" i="1"/>
  <c r="W76" i="1"/>
  <c r="P76" i="1"/>
  <c r="W75" i="1"/>
  <c r="P75" i="1"/>
  <c r="I75" i="1"/>
  <c r="W74" i="1"/>
  <c r="P74" i="1"/>
  <c r="I74" i="1"/>
  <c r="I72" i="1" s="1"/>
  <c r="W73" i="1"/>
  <c r="P73" i="1"/>
  <c r="P72" i="1" s="1"/>
  <c r="I73" i="1"/>
  <c r="W72" i="1"/>
  <c r="V72" i="1"/>
  <c r="U72" i="1"/>
  <c r="T72" i="1"/>
  <c r="S72" i="1"/>
  <c r="S12" i="1" s="1"/>
  <c r="R72" i="1"/>
  <c r="Q72" i="1"/>
  <c r="O72" i="1"/>
  <c r="N72" i="1"/>
  <c r="M72" i="1"/>
  <c r="L72" i="1"/>
  <c r="K72" i="1"/>
  <c r="J72" i="1"/>
  <c r="H72" i="1"/>
  <c r="G72" i="1"/>
  <c r="F72" i="1"/>
  <c r="E72" i="1"/>
  <c r="D72" i="1"/>
  <c r="C72" i="1"/>
  <c r="W71" i="1"/>
  <c r="P71" i="1"/>
  <c r="I71" i="1"/>
  <c r="W70" i="1"/>
  <c r="P70" i="1"/>
  <c r="I70" i="1"/>
  <c r="W69" i="1"/>
  <c r="P69" i="1"/>
  <c r="I69" i="1"/>
  <c r="W68" i="1"/>
  <c r="W67" i="1" s="1"/>
  <c r="P68" i="1"/>
  <c r="I68" i="1"/>
  <c r="I67" i="1" s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H67" i="1"/>
  <c r="G67" i="1"/>
  <c r="F67" i="1"/>
  <c r="E67" i="1"/>
  <c r="D67" i="1"/>
  <c r="C67" i="1"/>
  <c r="W66" i="1"/>
  <c r="P66" i="1"/>
  <c r="I66" i="1"/>
  <c r="W65" i="1"/>
  <c r="P65" i="1"/>
  <c r="I65" i="1"/>
  <c r="W64" i="1"/>
  <c r="W63" i="1"/>
  <c r="P63" i="1"/>
  <c r="I63" i="1"/>
  <c r="W62" i="1"/>
  <c r="P62" i="1"/>
  <c r="I62" i="1"/>
  <c r="W61" i="1"/>
  <c r="P61" i="1"/>
  <c r="I61" i="1"/>
  <c r="W60" i="1"/>
  <c r="P60" i="1"/>
  <c r="I60" i="1"/>
  <c r="V59" i="1"/>
  <c r="U59" i="1"/>
  <c r="T59" i="1"/>
  <c r="S59" i="1"/>
  <c r="R59" i="1"/>
  <c r="Q59" i="1"/>
  <c r="O59" i="1"/>
  <c r="N59" i="1"/>
  <c r="M59" i="1"/>
  <c r="L59" i="1"/>
  <c r="K59" i="1"/>
  <c r="J59" i="1"/>
  <c r="P59" i="1" s="1"/>
  <c r="H59" i="1"/>
  <c r="G59" i="1"/>
  <c r="F59" i="1"/>
  <c r="E59" i="1"/>
  <c r="D59" i="1"/>
  <c r="C59" i="1"/>
  <c r="I59" i="1" s="1"/>
  <c r="W58" i="1"/>
  <c r="P58" i="1"/>
  <c r="I58" i="1"/>
  <c r="W57" i="1"/>
  <c r="P57" i="1"/>
  <c r="W56" i="1"/>
  <c r="P56" i="1"/>
  <c r="I56" i="1"/>
  <c r="W55" i="1"/>
  <c r="P55" i="1"/>
  <c r="I55" i="1"/>
  <c r="W54" i="1"/>
  <c r="P54" i="1"/>
  <c r="I54" i="1"/>
  <c r="W53" i="1"/>
  <c r="P53" i="1"/>
  <c r="I53" i="1"/>
  <c r="W52" i="1"/>
  <c r="P52" i="1"/>
  <c r="I52" i="1"/>
  <c r="W51" i="1"/>
  <c r="P51" i="1"/>
  <c r="I51" i="1"/>
  <c r="W50" i="1"/>
  <c r="P50" i="1"/>
  <c r="I50" i="1"/>
  <c r="W49" i="1"/>
  <c r="P49" i="1"/>
  <c r="I49" i="1"/>
  <c r="W48" i="1"/>
  <c r="P48" i="1"/>
  <c r="I48" i="1"/>
  <c r="W47" i="1"/>
  <c r="P47" i="1"/>
  <c r="I47" i="1"/>
  <c r="W46" i="1"/>
  <c r="P46" i="1"/>
  <c r="I46" i="1"/>
  <c r="W45" i="1"/>
  <c r="P45" i="1"/>
  <c r="I45" i="1"/>
  <c r="W44" i="1"/>
  <c r="P44" i="1"/>
  <c r="I44" i="1"/>
  <c r="W43" i="1"/>
  <c r="P43" i="1"/>
  <c r="I43" i="1"/>
  <c r="V42" i="1"/>
  <c r="U42" i="1"/>
  <c r="T42" i="1"/>
  <c r="S42" i="1"/>
  <c r="R42" i="1"/>
  <c r="Q42" i="1"/>
  <c r="O42" i="1"/>
  <c r="N42" i="1"/>
  <c r="M42" i="1"/>
  <c r="L42" i="1"/>
  <c r="K42" i="1"/>
  <c r="J42" i="1"/>
  <c r="P42" i="1" s="1"/>
  <c r="H42" i="1"/>
  <c r="G42" i="1"/>
  <c r="F42" i="1"/>
  <c r="E42" i="1"/>
  <c r="D42" i="1"/>
  <c r="C42" i="1"/>
  <c r="I42" i="1" s="1"/>
  <c r="W41" i="1"/>
  <c r="P41" i="1"/>
  <c r="I41" i="1"/>
  <c r="W40" i="1"/>
  <c r="P40" i="1"/>
  <c r="I40" i="1"/>
  <c r="W39" i="1"/>
  <c r="P39" i="1"/>
  <c r="I39" i="1"/>
  <c r="C39" i="1"/>
  <c r="V38" i="1"/>
  <c r="U38" i="1"/>
  <c r="T38" i="1"/>
  <c r="S38" i="1"/>
  <c r="R38" i="1"/>
  <c r="Q38" i="1"/>
  <c r="W38" i="1" s="1"/>
  <c r="O38" i="1"/>
  <c r="O12" i="1" s="1"/>
  <c r="N38" i="1"/>
  <c r="M38" i="1"/>
  <c r="L38" i="1"/>
  <c r="K38" i="1"/>
  <c r="K12" i="1" s="1"/>
  <c r="J38" i="1"/>
  <c r="H38" i="1"/>
  <c r="G38" i="1"/>
  <c r="G12" i="1" s="1"/>
  <c r="F38" i="1"/>
  <c r="E38" i="1"/>
  <c r="D38" i="1"/>
  <c r="C38" i="1"/>
  <c r="C12" i="1" s="1"/>
  <c r="W37" i="1"/>
  <c r="P37" i="1"/>
  <c r="I37" i="1"/>
  <c r="W36" i="1"/>
  <c r="P36" i="1"/>
  <c r="I36" i="1"/>
  <c r="W35" i="1"/>
  <c r="P35" i="1"/>
  <c r="P33" i="1" s="1"/>
  <c r="I35" i="1"/>
  <c r="W34" i="1"/>
  <c r="W33" i="1" s="1"/>
  <c r="P34" i="1"/>
  <c r="I34" i="1"/>
  <c r="I33" i="1" s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W32" i="1"/>
  <c r="P32" i="1"/>
  <c r="I32" i="1"/>
  <c r="W31" i="1"/>
  <c r="P31" i="1"/>
  <c r="I31" i="1"/>
  <c r="W30" i="1"/>
  <c r="P30" i="1"/>
  <c r="W29" i="1"/>
  <c r="P29" i="1"/>
  <c r="I29" i="1"/>
  <c r="W28" i="1"/>
  <c r="P28" i="1"/>
  <c r="I28" i="1"/>
  <c r="W27" i="1"/>
  <c r="P27" i="1"/>
  <c r="W26" i="1"/>
  <c r="P26" i="1"/>
  <c r="I26" i="1"/>
  <c r="W25" i="1"/>
  <c r="P25" i="1"/>
  <c r="I25" i="1"/>
  <c r="U24" i="1"/>
  <c r="Q24" i="1"/>
  <c r="Q13" i="1" s="1"/>
  <c r="P24" i="1"/>
  <c r="I24" i="1"/>
  <c r="W23" i="1"/>
  <c r="P23" i="1"/>
  <c r="I23" i="1"/>
  <c r="W22" i="1"/>
  <c r="P22" i="1"/>
  <c r="I22" i="1"/>
  <c r="W21" i="1"/>
  <c r="P21" i="1"/>
  <c r="I21" i="1"/>
  <c r="W20" i="1"/>
  <c r="P20" i="1"/>
  <c r="I20" i="1"/>
  <c r="W19" i="1"/>
  <c r="P19" i="1"/>
  <c r="I19" i="1"/>
  <c r="W18" i="1"/>
  <c r="P18" i="1"/>
  <c r="I18" i="1"/>
  <c r="W17" i="1"/>
  <c r="P17" i="1"/>
  <c r="I17" i="1"/>
  <c r="W16" i="1"/>
  <c r="P16" i="1"/>
  <c r="I16" i="1"/>
  <c r="W15" i="1"/>
  <c r="P15" i="1"/>
  <c r="I15" i="1"/>
  <c r="W14" i="1"/>
  <c r="P14" i="1"/>
  <c r="I14" i="1"/>
  <c r="I13" i="1" s="1"/>
  <c r="V13" i="1"/>
  <c r="U13" i="1"/>
  <c r="T13" i="1"/>
  <c r="S13" i="1"/>
  <c r="R13" i="1"/>
  <c r="P13" i="1"/>
  <c r="O13" i="1"/>
  <c r="N13" i="1"/>
  <c r="N12" i="1" s="1"/>
  <c r="M13" i="1"/>
  <c r="L13" i="1"/>
  <c r="L12" i="1" s="1"/>
  <c r="K13" i="1"/>
  <c r="J13" i="1"/>
  <c r="J12" i="1" s="1"/>
  <c r="H13" i="1"/>
  <c r="G13" i="1"/>
  <c r="G98" i="1" s="1"/>
  <c r="I98" i="1" s="1"/>
  <c r="F13" i="1"/>
  <c r="E13" i="1"/>
  <c r="D13" i="1"/>
  <c r="C13" i="1"/>
  <c r="U12" i="1"/>
  <c r="Q12" i="1"/>
  <c r="M12" i="1"/>
  <c r="E12" i="1"/>
  <c r="W24" i="1" l="1"/>
  <c r="W13" i="1" s="1"/>
  <c r="W12" i="1" s="1"/>
  <c r="I38" i="1"/>
  <c r="I12" i="1" s="1"/>
  <c r="F105" i="1"/>
  <c r="F108" i="1" s="1"/>
  <c r="J105" i="1"/>
  <c r="J108" i="1" s="1"/>
  <c r="N105" i="1"/>
  <c r="N108" i="1" s="1"/>
  <c r="V105" i="1"/>
  <c r="V108" i="1" s="1"/>
  <c r="M105" i="1"/>
  <c r="M108" i="1" s="1"/>
  <c r="O105" i="1"/>
  <c r="O108" i="1" s="1"/>
  <c r="S105" i="1"/>
  <c r="S108" i="1" s="1"/>
  <c r="W97" i="1"/>
  <c r="D12" i="1"/>
  <c r="D105" i="1" s="1"/>
  <c r="D108" i="1" s="1"/>
  <c r="F12" i="1"/>
  <c r="H12" i="1"/>
  <c r="R12" i="1"/>
  <c r="R105" i="1" s="1"/>
  <c r="R108" i="1" s="1"/>
  <c r="T12" i="1"/>
  <c r="T105" i="1" s="1"/>
  <c r="T108" i="1" s="1"/>
  <c r="V12" i="1"/>
  <c r="P38" i="1"/>
  <c r="P12" i="1" s="1"/>
  <c r="P105" i="1" s="1"/>
  <c r="P108" i="1" s="1"/>
  <c r="W42" i="1"/>
  <c r="W59" i="1"/>
  <c r="H105" i="1"/>
  <c r="H108" i="1" s="1"/>
  <c r="W86" i="1"/>
  <c r="W88" i="1"/>
  <c r="I93" i="1"/>
  <c r="C84" i="1"/>
  <c r="C105" i="1" s="1"/>
  <c r="C108" i="1" s="1"/>
  <c r="G97" i="1"/>
  <c r="G84" i="1" s="1"/>
  <c r="G105" i="1" s="1"/>
  <c r="G108" i="1" s="1"/>
  <c r="K105" i="1"/>
  <c r="K108" i="1" s="1"/>
  <c r="Q105" i="1"/>
  <c r="Q108" i="1" s="1"/>
  <c r="U105" i="1"/>
  <c r="U108" i="1" s="1"/>
  <c r="P102" i="1"/>
  <c r="W84" i="1" l="1"/>
  <c r="W105" i="1" s="1"/>
  <c r="W108" i="1" s="1"/>
  <c r="I97" i="1"/>
  <c r="I84" i="1" s="1"/>
  <c r="I105" i="1" s="1"/>
  <c r="I108" i="1" s="1"/>
</calcChain>
</file>

<file path=xl/sharedStrings.xml><?xml version="1.0" encoding="utf-8"?>
<sst xmlns="http://schemas.openxmlformats.org/spreadsheetml/2006/main" count="148" uniqueCount="127">
  <si>
    <t xml:space="preserve">Název: </t>
  </si>
  <si>
    <t>Základní škola a mateřská škola Mosty u Jablunkova 750, příspěvková organizace</t>
  </si>
  <si>
    <t>Tabulka č.1</t>
  </si>
  <si>
    <t>IČ:</t>
  </si>
  <si>
    <t>Školní rok 2020/2021</t>
  </si>
  <si>
    <t>Školní rok 2021/2022</t>
  </si>
  <si>
    <t>PLÁN NÁKLADŮ A VÝNOSŮ NA ROK 2021</t>
  </si>
  <si>
    <t xml:space="preserve">Počet žáků ZŠ Mosty: </t>
  </si>
  <si>
    <t>Počet dětí MŠ Mosty:</t>
  </si>
  <si>
    <t xml:space="preserve"> </t>
  </si>
  <si>
    <t>Počet žáků ZŠ Hrčava k 30.9.2020:</t>
  </si>
  <si>
    <t xml:space="preserve">Počet žáků ZŠ Hrčava: </t>
  </si>
  <si>
    <t>Počet dětí MŠ Hrčava k 30.9.2020:</t>
  </si>
  <si>
    <t>Počet dětí MŠ Hrčava:</t>
  </si>
  <si>
    <t>v tis. Kč</t>
  </si>
  <si>
    <t>P.č.ř.</t>
  </si>
  <si>
    <t>Upravený rozpočet na rok 2020 k 22.6.2020</t>
  </si>
  <si>
    <t>Odhad (skutečnost) k 31.12.2020</t>
  </si>
  <si>
    <t>Schválený rozpočet na rok 2021</t>
  </si>
  <si>
    <t>Ukazatel</t>
  </si>
  <si>
    <t>HČ ZŠ Mosty</t>
  </si>
  <si>
    <t>DČ ZŠ Mosty</t>
  </si>
  <si>
    <t>HČ Hrčava</t>
  </si>
  <si>
    <t>DČ Hrčava</t>
  </si>
  <si>
    <t>HČ MŠ Mosty</t>
  </si>
  <si>
    <t>DČ MŠ Mosty</t>
  </si>
  <si>
    <t>Celkem</t>
  </si>
  <si>
    <t xml:space="preserve">DČ ZŠ Mosty </t>
  </si>
  <si>
    <t>7=1+2+3+4+5+6</t>
  </si>
  <si>
    <t>14=8+9+10+11+12+13</t>
  </si>
  <si>
    <t>21=15+16+17+18+19</t>
  </si>
  <si>
    <t>Náklady PO - účtová třída 5 celkem</t>
  </si>
  <si>
    <t>Spotřeba materiálu (číslo účtu 501)</t>
  </si>
  <si>
    <t>501/100 spotřeba materiálu hospodářská činnost</t>
  </si>
  <si>
    <t>501/200 nákup potravin hospodářská činnost</t>
  </si>
  <si>
    <t>501/300 učebnice</t>
  </si>
  <si>
    <t>501/310, 312 uč. Pomůcky</t>
  </si>
  <si>
    <t>501/320 šk. Potřeby</t>
  </si>
  <si>
    <t>501/340 knihy</t>
  </si>
  <si>
    <t>501/350 předplatné</t>
  </si>
  <si>
    <t>501/360 kancelářský mat.xeropapír</t>
  </si>
  <si>
    <t>501/370 tiskopisy</t>
  </si>
  <si>
    <t>501/390 tonery</t>
  </si>
  <si>
    <t>501/400 čistící prostředky</t>
  </si>
  <si>
    <t>501/410 mat. na údržbu a opravy</t>
  </si>
  <si>
    <t>501/420 drobný maj. do 3000Kč</t>
  </si>
  <si>
    <t>501/430 drobný maj. nad 3000Kč</t>
  </si>
  <si>
    <t>501/460 ostatní mat.</t>
  </si>
  <si>
    <t>501/470 nákup potravin jídelna</t>
  </si>
  <si>
    <t>5XX Erasmus</t>
  </si>
  <si>
    <t>5XX šablony</t>
  </si>
  <si>
    <t>5xx-školní pomůcky,potřeby,kopírování, ...</t>
  </si>
  <si>
    <t>Spotřeba energie a ost.nesklad.dod (účty 502)</t>
  </si>
  <si>
    <t>502/100 elektřina</t>
  </si>
  <si>
    <t>502/320 plyn, peletky Hrčava</t>
  </si>
  <si>
    <t>503/400 vodné stočné</t>
  </si>
  <si>
    <t>Prodané zbotí (číslo účtu 504)</t>
  </si>
  <si>
    <t>Opravy a udržování (číslo účtu 511)</t>
  </si>
  <si>
    <t>511/0300-0320 budova, inventář, generální klíč</t>
  </si>
  <si>
    <t>Cestovné (číslo účtu 512)</t>
  </si>
  <si>
    <t>Náklady na reprezentaci (číslo účtu 513)</t>
  </si>
  <si>
    <t>Ostatní služby (číslo účtu 518)</t>
  </si>
  <si>
    <t>518/0300 pevná linka</t>
  </si>
  <si>
    <t>518/0310 mobily</t>
  </si>
  <si>
    <t>518/0320 internet</t>
  </si>
  <si>
    <t>518/0330 poštovné</t>
  </si>
  <si>
    <t>518/0340 odvoz odpadu</t>
  </si>
  <si>
    <t>518/0350 zpracování platů</t>
  </si>
  <si>
    <t>518/360 kurzy a školení</t>
  </si>
  <si>
    <t>518/370 revize a odborné prohlídky</t>
  </si>
  <si>
    <t>518/0380 služby správce PC sítě</t>
  </si>
  <si>
    <t>518/400 poplatky za programy</t>
  </si>
  <si>
    <t>518/410 testování žáků</t>
  </si>
  <si>
    <t>518/420 nájemné</t>
  </si>
  <si>
    <t>518/430 kurz plavání</t>
  </si>
  <si>
    <t>518/480 ostatní služby</t>
  </si>
  <si>
    <t>518/481 stočné</t>
  </si>
  <si>
    <t>518/600 prádelna</t>
  </si>
  <si>
    <t>Mzdové náklady (číslo účtu 521)</t>
  </si>
  <si>
    <t>dle anal.: např.platy pedag.zaměstn.(521 /300)</t>
  </si>
  <si>
    <t>platy pedagogických zaměstnanců zřizovatel 521/500</t>
  </si>
  <si>
    <t>OON (521/340) + topič Hrč</t>
  </si>
  <si>
    <t>platy nepedagog.zaměstnanců číslo účtu 521/100</t>
  </si>
  <si>
    <t>platy nepedagog.zaměstnanců číslo účtu 521/zřiz.</t>
  </si>
  <si>
    <t>ONIV</t>
  </si>
  <si>
    <t>platy šablony</t>
  </si>
  <si>
    <t>Zákonné sociální pojištění (číslo účtu 524)</t>
  </si>
  <si>
    <t>Zákonné sociální pojištění (číslo účtu 524/100,110)</t>
  </si>
  <si>
    <t>Zákonné sociální pojištění (524) zřizovatel, šablony</t>
  </si>
  <si>
    <t>Zákon.sociální pojištění (účet 524/100,110) CS</t>
  </si>
  <si>
    <t>Jiné sociální pojištění (číslo účtu 525)</t>
  </si>
  <si>
    <t>Zákonné sociální náklady (číslo účtu 527)</t>
  </si>
  <si>
    <t>Zákonné sociální náklady (číslo účtu 527/300)</t>
  </si>
  <si>
    <t>Zákon.sociální náklady (527/500 FKSP zřizovatel</t>
  </si>
  <si>
    <t>Zákon.sociální náklady (číslo účtu 527/100,110)</t>
  </si>
  <si>
    <t>OOPP, preventivky (číslo účtu 527/410,420)</t>
  </si>
  <si>
    <t>Jiné sociální náklady (číslo účtu 528)</t>
  </si>
  <si>
    <t xml:space="preserve">Daně a poplatky (účty 531, 532 a 538) </t>
  </si>
  <si>
    <t>Ostatní náklady ( účty 54x)</t>
  </si>
  <si>
    <t>Odpisy dlouhodobého majetku (číslo účtu 551)</t>
  </si>
  <si>
    <t>Náklady z drobného dlouhodobého majetku (558)</t>
  </si>
  <si>
    <t>Prodaný dlouhodobý majetek  (účty 552, 553)</t>
  </si>
  <si>
    <t>Ostatní náklady (účty 5xx-kromě účtů 591 a 595)</t>
  </si>
  <si>
    <t xml:space="preserve">Výnosy z činnosti PO - účtová třída 6 celkem </t>
  </si>
  <si>
    <t>Výnosy z prodeje vlastních výrobků (číslo účtu 601)</t>
  </si>
  <si>
    <t>Výnosy z prodeje služeb (číslo účtu 602)</t>
  </si>
  <si>
    <t>dle analytiky</t>
  </si>
  <si>
    <t>Výnosy z pronájmu (číslo účtu 603)</t>
  </si>
  <si>
    <t>Výnosy z prodaného zboží (číslo účtu 604)</t>
  </si>
  <si>
    <t>Jiné výnosy z vlastních výkonů (číslo účtu 609)</t>
  </si>
  <si>
    <t>Výnosy z prodeje dlouhod.majetku (účty 645 a 646)</t>
  </si>
  <si>
    <t>Čerpání fondů (číslo účtu 648)</t>
  </si>
  <si>
    <t>Ost.výnosy z činnosti (účty 649/300,310)čipy</t>
  </si>
  <si>
    <t>Ostatní výnosy (účty 64x mimo účet 645,646,648,649 )</t>
  </si>
  <si>
    <t>Úroky, kurz.zisky a ost.fin.výnosy (účty 66x)</t>
  </si>
  <si>
    <t>Výnosy z transferů (dále VZT; 672)</t>
  </si>
  <si>
    <t>VZT vybr.míst.vládních institucí (od zřizovatele)672/500</t>
  </si>
  <si>
    <t>VZT-vybr.míst.vládních institucí (od zřiovatele-pomůcky,potř.)</t>
  </si>
  <si>
    <t>VZT vybr.míst.vládních institucí (od Obce Hrčava)</t>
  </si>
  <si>
    <t>VZT vybr.míst.vládních institucí (zřizov.)</t>
  </si>
  <si>
    <t>VZT vybr.míst.vládních institucí (např. MŠMT, MK)600-605</t>
  </si>
  <si>
    <t>VZT vybr.míst.vládních institucí z transferů (jiné ÚSC,RR)šablon</t>
  </si>
  <si>
    <t>VZT vybr.míst.vládních institucí z transf.ze zahraničí (672)</t>
  </si>
  <si>
    <t>Výsledek hospodař.před zdan.(ř. 20 - 1)</t>
  </si>
  <si>
    <t>Daň z příjmů (číslo účtu 591)</t>
  </si>
  <si>
    <t>Dodatečné odvody daně z příjmů (číslo účtu 595)</t>
  </si>
  <si>
    <t>Výsledek hospodaření po zdan(ř.32-33-34)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</si>
</sst>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sz val="10"/>
      <name val="Arial CE"/>
      <charset val="238"/>
    </font>
    <font>
      <sz val="10"/>
      <name val="Tahoma"/>
      <family val="2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</font>
    <font>
      <i/>
      <sz val="6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9"/>
      <name val="Tahoma"/>
      <family val="2"/>
    </font>
    <font>
      <i/>
      <sz val="8"/>
      <name val="Tahoma"/>
      <family val="2"/>
      <charset val="238"/>
    </font>
    <font>
      <b/>
      <i/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" fontId="4" fillId="2" borderId="2" xfId="1" applyNumberFormat="1" applyFont="1" applyFill="1" applyBorder="1" applyAlignment="1">
      <alignment horizontal="center" wrapText="1"/>
    </xf>
    <xf numFmtId="0" fontId="4" fillId="2" borderId="3" xfId="1" applyFont="1" applyFill="1" applyBorder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1" fontId="4" fillId="2" borderId="16" xfId="1" applyNumberFormat="1" applyFont="1" applyFill="1" applyBorder="1"/>
    <xf numFmtId="0" fontId="7" fillId="2" borderId="1" xfId="1" applyFont="1" applyFill="1" applyBorder="1" applyAlignment="1">
      <alignment horizontal="center" vertical="top"/>
    </xf>
    <xf numFmtId="0" fontId="8" fillId="2" borderId="17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top"/>
    </xf>
    <xf numFmtId="0" fontId="8" fillId="2" borderId="18" xfId="1" applyFont="1" applyFill="1" applyBorder="1" applyAlignment="1">
      <alignment horizontal="center" vertical="top"/>
    </xf>
    <xf numFmtId="0" fontId="8" fillId="2" borderId="19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1" fontId="4" fillId="6" borderId="16" xfId="1" applyNumberFormat="1" applyFont="1" applyFill="1" applyBorder="1" applyAlignment="1">
      <alignment horizontal="center" vertical="top"/>
    </xf>
    <xf numFmtId="0" fontId="9" fillId="6" borderId="16" xfId="1" applyFont="1" applyFill="1" applyBorder="1" applyAlignment="1">
      <alignment wrapText="1"/>
    </xf>
    <xf numFmtId="4" fontId="9" fillId="6" borderId="20" xfId="1" applyNumberFormat="1" applyFont="1" applyFill="1" applyBorder="1" applyAlignment="1" applyProtection="1">
      <alignment horizontal="right" wrapText="1"/>
      <protection locked="0"/>
    </xf>
    <xf numFmtId="4" fontId="10" fillId="6" borderId="20" xfId="1" applyNumberFormat="1" applyFont="1" applyFill="1" applyBorder="1" applyAlignment="1" applyProtection="1">
      <alignment horizontal="right" wrapText="1"/>
      <protection locked="0"/>
    </xf>
    <xf numFmtId="1" fontId="4" fillId="7" borderId="21" xfId="1" applyNumberFormat="1" applyFont="1" applyFill="1" applyBorder="1" applyAlignment="1">
      <alignment horizontal="center" vertical="top"/>
    </xf>
    <xf numFmtId="0" fontId="4" fillId="7" borderId="21" xfId="1" applyFont="1" applyFill="1" applyBorder="1" applyAlignment="1">
      <alignment wrapText="1"/>
    </xf>
    <xf numFmtId="4" fontId="4" fillId="7" borderId="22" xfId="1" applyNumberFormat="1" applyFont="1" applyFill="1" applyBorder="1" applyAlignment="1" applyProtection="1">
      <alignment horizontal="right" wrapText="1"/>
      <protection locked="0"/>
    </xf>
    <xf numFmtId="4" fontId="10" fillId="7" borderId="22" xfId="1" applyNumberFormat="1" applyFont="1" applyFill="1" applyBorder="1" applyAlignment="1" applyProtection="1">
      <alignment horizontal="right" wrapText="1"/>
      <protection locked="0"/>
    </xf>
    <xf numFmtId="4" fontId="10" fillId="8" borderId="22" xfId="1" applyNumberFormat="1" applyFont="1" applyFill="1" applyBorder="1" applyAlignment="1" applyProtection="1">
      <alignment horizontal="right" wrapText="1"/>
      <protection locked="0"/>
    </xf>
    <xf numFmtId="1" fontId="4" fillId="2" borderId="21" xfId="1" applyNumberFormat="1" applyFont="1" applyFill="1" applyBorder="1" applyAlignment="1">
      <alignment horizontal="center" vertical="top"/>
    </xf>
    <xf numFmtId="0" fontId="11" fillId="2" borderId="21" xfId="1" applyFont="1" applyFill="1" applyBorder="1" applyAlignment="1">
      <alignment horizontal="right" wrapText="1"/>
    </xf>
    <xf numFmtId="4" fontId="4" fillId="0" borderId="22" xfId="1" applyNumberFormat="1" applyFont="1" applyFill="1" applyBorder="1" applyAlignment="1" applyProtection="1">
      <alignment horizontal="right" wrapText="1"/>
      <protection locked="0"/>
    </xf>
    <xf numFmtId="4" fontId="10" fillId="0" borderId="23" xfId="1" applyNumberFormat="1" applyFont="1" applyFill="1" applyBorder="1" applyAlignment="1">
      <alignment horizontal="right" wrapText="1"/>
    </xf>
    <xf numFmtId="0" fontId="11" fillId="7" borderId="21" xfId="1" applyFont="1" applyFill="1" applyBorder="1" applyAlignment="1">
      <alignment wrapText="1"/>
    </xf>
    <xf numFmtId="4" fontId="4" fillId="2" borderId="22" xfId="1" applyNumberFormat="1" applyFont="1" applyFill="1" applyBorder="1" applyAlignment="1" applyProtection="1">
      <alignment horizontal="right" wrapText="1"/>
      <protection locked="0"/>
    </xf>
    <xf numFmtId="4" fontId="10" fillId="2" borderId="24" xfId="1" applyNumberFormat="1" applyFont="1" applyFill="1" applyBorder="1" applyAlignment="1">
      <alignment horizontal="right" wrapText="1"/>
    </xf>
    <xf numFmtId="4" fontId="6" fillId="2" borderId="22" xfId="1" applyNumberFormat="1" applyFont="1" applyFill="1" applyBorder="1" applyAlignment="1" applyProtection="1">
      <alignment horizontal="right" wrapText="1"/>
      <protection locked="0"/>
    </xf>
    <xf numFmtId="0" fontId="6" fillId="7" borderId="21" xfId="1" applyFont="1" applyFill="1" applyBorder="1" applyAlignment="1">
      <alignment wrapText="1"/>
    </xf>
    <xf numFmtId="4" fontId="4" fillId="7" borderId="25" xfId="1" applyNumberFormat="1" applyFont="1" applyFill="1" applyBorder="1" applyAlignment="1" applyProtection="1">
      <alignment horizontal="right" wrapText="1"/>
      <protection locked="0"/>
    </xf>
    <xf numFmtId="4" fontId="4" fillId="7" borderId="26" xfId="1" applyNumberFormat="1" applyFont="1" applyFill="1" applyBorder="1" applyAlignment="1" applyProtection="1">
      <alignment horizontal="right" wrapText="1"/>
      <protection locked="0"/>
    </xf>
    <xf numFmtId="4" fontId="10" fillId="7" borderId="24" xfId="1" applyNumberFormat="1" applyFont="1" applyFill="1" applyBorder="1" applyAlignment="1">
      <alignment horizontal="right" wrapText="1"/>
    </xf>
    <xf numFmtId="4" fontId="6" fillId="7" borderId="22" xfId="1" applyNumberFormat="1" applyFont="1" applyFill="1" applyBorder="1" applyAlignment="1" applyProtection="1">
      <alignment horizontal="right" wrapText="1"/>
      <protection locked="0"/>
    </xf>
    <xf numFmtId="4" fontId="6" fillId="7" borderId="25" xfId="1" applyNumberFormat="1" applyFont="1" applyFill="1" applyBorder="1" applyAlignment="1" applyProtection="1">
      <alignment horizontal="right" wrapText="1"/>
      <protection locked="0"/>
    </xf>
    <xf numFmtId="4" fontId="6" fillId="7" borderId="26" xfId="1" applyNumberFormat="1" applyFont="1" applyFill="1" applyBorder="1" applyAlignment="1" applyProtection="1">
      <alignment horizontal="right" wrapText="1"/>
      <protection locked="0"/>
    </xf>
    <xf numFmtId="4" fontId="10" fillId="8" borderId="24" xfId="1" applyNumberFormat="1" applyFont="1" applyFill="1" applyBorder="1" applyAlignment="1">
      <alignment horizontal="right" wrapText="1"/>
    </xf>
    <xf numFmtId="4" fontId="4" fillId="9" borderId="22" xfId="1" applyNumberFormat="1" applyFont="1" applyFill="1" applyBorder="1" applyAlignment="1" applyProtection="1">
      <alignment horizontal="right" wrapText="1"/>
      <protection locked="0"/>
    </xf>
    <xf numFmtId="4" fontId="4" fillId="7" borderId="27" xfId="1" applyNumberFormat="1" applyFont="1" applyFill="1" applyBorder="1" applyAlignment="1" applyProtection="1">
      <alignment horizontal="right" wrapText="1"/>
      <protection locked="0"/>
    </xf>
    <xf numFmtId="4" fontId="6" fillId="9" borderId="22" xfId="1" applyNumberFormat="1" applyFont="1" applyFill="1" applyBorder="1" applyAlignment="1" applyProtection="1">
      <alignment horizontal="right" wrapText="1"/>
      <protection locked="0"/>
    </xf>
    <xf numFmtId="4" fontId="6" fillId="7" borderId="27" xfId="1" applyNumberFormat="1" applyFont="1" applyFill="1" applyBorder="1" applyAlignment="1" applyProtection="1">
      <alignment horizontal="right" wrapText="1"/>
      <protection locked="0"/>
    </xf>
    <xf numFmtId="4" fontId="6" fillId="0" borderId="22" xfId="1" applyNumberFormat="1" applyFont="1" applyFill="1" applyBorder="1" applyAlignment="1" applyProtection="1">
      <alignment horizontal="right" wrapText="1"/>
      <protection locked="0"/>
    </xf>
    <xf numFmtId="0" fontId="11" fillId="2" borderId="28" xfId="0" applyFont="1" applyFill="1" applyBorder="1" applyAlignment="1">
      <alignment horizontal="right" wrapText="1"/>
    </xf>
    <xf numFmtId="0" fontId="11" fillId="2" borderId="28" xfId="1" applyFont="1" applyFill="1" applyBorder="1" applyAlignment="1">
      <alignment horizontal="right" wrapText="1"/>
    </xf>
    <xf numFmtId="0" fontId="4" fillId="2" borderId="21" xfId="1" applyFont="1" applyFill="1" applyBorder="1" applyAlignment="1">
      <alignment horizontal="right" wrapText="1"/>
    </xf>
    <xf numFmtId="4" fontId="10" fillId="7" borderId="21" xfId="1" applyNumberFormat="1" applyFont="1" applyFill="1" applyBorder="1" applyAlignment="1" applyProtection="1">
      <alignment horizontal="right" wrapText="1"/>
      <protection locked="0"/>
    </xf>
    <xf numFmtId="4" fontId="10" fillId="0" borderId="24" xfId="1" applyNumberFormat="1" applyFont="1" applyFill="1" applyBorder="1" applyAlignment="1">
      <alignment horizontal="right" wrapText="1"/>
    </xf>
    <xf numFmtId="3" fontId="4" fillId="0" borderId="22" xfId="1" applyNumberFormat="1" applyFont="1" applyFill="1" applyBorder="1" applyAlignment="1" applyProtection="1">
      <alignment horizontal="right" wrapText="1"/>
      <protection locked="0"/>
    </xf>
    <xf numFmtId="1" fontId="4" fillId="0" borderId="21" xfId="1" applyNumberFormat="1" applyFont="1" applyFill="1" applyBorder="1" applyAlignment="1">
      <alignment horizontal="center" vertical="top"/>
    </xf>
    <xf numFmtId="0" fontId="11" fillId="0" borderId="21" xfId="1" applyFont="1" applyFill="1" applyBorder="1" applyAlignment="1">
      <alignment horizontal="right" wrapText="1"/>
    </xf>
    <xf numFmtId="0" fontId="4" fillId="7" borderId="28" xfId="1" applyFont="1" applyFill="1" applyBorder="1" applyAlignment="1">
      <alignment wrapText="1"/>
    </xf>
    <xf numFmtId="4" fontId="4" fillId="10" borderId="22" xfId="1" applyNumberFormat="1" applyFont="1" applyFill="1" applyBorder="1" applyAlignment="1" applyProtection="1">
      <alignment horizontal="right" wrapText="1"/>
      <protection locked="0"/>
    </xf>
    <xf numFmtId="0" fontId="4" fillId="7" borderId="29" xfId="1" applyFont="1" applyFill="1" applyBorder="1" applyAlignment="1">
      <alignment wrapText="1"/>
    </xf>
    <xf numFmtId="1" fontId="9" fillId="6" borderId="21" xfId="1" applyNumberFormat="1" applyFont="1" applyFill="1" applyBorder="1" applyAlignment="1">
      <alignment horizontal="center" vertical="top"/>
    </xf>
    <xf numFmtId="4" fontId="9" fillId="6" borderId="20" xfId="1" applyNumberFormat="1" applyFont="1" applyFill="1" applyBorder="1" applyAlignment="1" applyProtection="1">
      <alignment horizontal="right" wrapText="1"/>
    </xf>
    <xf numFmtId="4" fontId="10" fillId="6" borderId="16" xfId="1" applyNumberFormat="1" applyFont="1" applyFill="1" applyBorder="1" applyAlignment="1" applyProtection="1">
      <alignment horizontal="right" wrapText="1"/>
    </xf>
    <xf numFmtId="4" fontId="4" fillId="7" borderId="30" xfId="1" applyNumberFormat="1" applyFont="1" applyFill="1" applyBorder="1" applyAlignment="1" applyProtection="1">
      <alignment horizontal="right" wrapText="1"/>
      <protection locked="0"/>
    </xf>
    <xf numFmtId="4" fontId="4" fillId="7" borderId="31" xfId="1" applyNumberFormat="1" applyFont="1" applyFill="1" applyBorder="1" applyAlignment="1" applyProtection="1">
      <alignment horizontal="right" wrapText="1"/>
      <protection locked="0"/>
    </xf>
    <xf numFmtId="4" fontId="4" fillId="7" borderId="32" xfId="1" applyNumberFormat="1" applyFont="1" applyFill="1" applyBorder="1" applyAlignment="1" applyProtection="1">
      <alignment horizontal="right" wrapText="1"/>
      <protection locked="0"/>
    </xf>
    <xf numFmtId="4" fontId="4" fillId="7" borderId="8" xfId="1" applyNumberFormat="1" applyFont="1" applyFill="1" applyBorder="1" applyAlignment="1" applyProtection="1">
      <alignment horizontal="right" wrapText="1"/>
      <protection locked="0"/>
    </xf>
    <xf numFmtId="4" fontId="10" fillId="7" borderId="33" xfId="1" applyNumberFormat="1" applyFont="1" applyFill="1" applyBorder="1" applyAlignment="1">
      <alignment horizontal="right" wrapText="1"/>
    </xf>
    <xf numFmtId="1" fontId="4" fillId="7" borderId="28" xfId="1" applyNumberFormat="1" applyFont="1" applyFill="1" applyBorder="1" applyAlignment="1">
      <alignment horizontal="center" vertical="top"/>
    </xf>
    <xf numFmtId="4" fontId="4" fillId="7" borderId="34" xfId="1" applyNumberFormat="1" applyFont="1" applyFill="1" applyBorder="1" applyAlignment="1" applyProtection="1">
      <alignment horizontal="right" wrapText="1"/>
      <protection locked="0"/>
    </xf>
    <xf numFmtId="4" fontId="4" fillId="7" borderId="35" xfId="1" applyNumberFormat="1" applyFont="1" applyFill="1" applyBorder="1" applyAlignment="1" applyProtection="1">
      <alignment horizontal="right" wrapText="1"/>
      <protection locked="0"/>
    </xf>
    <xf numFmtId="4" fontId="4" fillId="0" borderId="34" xfId="1" applyNumberFormat="1" applyFont="1" applyFill="1" applyBorder="1" applyAlignment="1" applyProtection="1">
      <alignment horizontal="right" wrapText="1"/>
      <protection locked="0"/>
    </xf>
    <xf numFmtId="4" fontId="6" fillId="7" borderId="24" xfId="1" applyNumberFormat="1" applyFont="1" applyFill="1" applyBorder="1" applyAlignment="1">
      <alignment horizontal="right" wrapText="1"/>
    </xf>
    <xf numFmtId="4" fontId="6" fillId="0" borderId="34" xfId="1" applyNumberFormat="1" applyFont="1" applyFill="1" applyBorder="1" applyAlignment="1" applyProtection="1">
      <alignment horizontal="right" wrapText="1"/>
      <protection locked="0"/>
    </xf>
    <xf numFmtId="4" fontId="6" fillId="7" borderId="34" xfId="1" applyNumberFormat="1" applyFont="1" applyFill="1" applyBorder="1" applyAlignment="1" applyProtection="1">
      <alignment horizontal="right" wrapText="1"/>
      <protection locked="0"/>
    </xf>
    <xf numFmtId="4" fontId="6" fillId="7" borderId="35" xfId="1" applyNumberFormat="1" applyFont="1" applyFill="1" applyBorder="1" applyAlignment="1" applyProtection="1">
      <alignment horizontal="right" wrapText="1"/>
      <protection locked="0"/>
    </xf>
    <xf numFmtId="0" fontId="12" fillId="7" borderId="21" xfId="1" applyFont="1" applyFill="1" applyBorder="1" applyAlignment="1">
      <alignment wrapText="1"/>
    </xf>
    <xf numFmtId="0" fontId="9" fillId="7" borderId="21" xfId="1" applyFont="1" applyFill="1" applyBorder="1" applyAlignment="1">
      <alignment wrapText="1"/>
    </xf>
    <xf numFmtId="1" fontId="4" fillId="2" borderId="28" xfId="1" applyNumberFormat="1" applyFont="1" applyFill="1" applyBorder="1" applyAlignment="1">
      <alignment horizontal="center" vertical="top"/>
    </xf>
    <xf numFmtId="0" fontId="13" fillId="2" borderId="28" xfId="0" applyFont="1" applyFill="1" applyBorder="1" applyAlignment="1">
      <alignment horizontal="right" indent="1"/>
    </xf>
    <xf numFmtId="4" fontId="0" fillId="0" borderId="0" xfId="0" applyNumberFormat="1"/>
    <xf numFmtId="1" fontId="4" fillId="6" borderId="28" xfId="1" applyNumberFormat="1" applyFont="1" applyFill="1" applyBorder="1" applyAlignment="1">
      <alignment horizontal="center" vertical="top"/>
    </xf>
    <xf numFmtId="0" fontId="9" fillId="6" borderId="16" xfId="1" applyFont="1" applyFill="1" applyBorder="1" applyAlignment="1">
      <alignment horizontal="left" wrapText="1"/>
    </xf>
    <xf numFmtId="4" fontId="9" fillId="6" borderId="20" xfId="1" applyNumberFormat="1" applyFont="1" applyFill="1" applyBorder="1" applyAlignment="1">
      <alignment horizontal="right"/>
    </xf>
    <xf numFmtId="4" fontId="10" fillId="6" borderId="16" xfId="1" applyNumberFormat="1" applyFont="1" applyFill="1" applyBorder="1" applyAlignment="1">
      <alignment horizontal="right"/>
    </xf>
    <xf numFmtId="0" fontId="4" fillId="2" borderId="36" xfId="1" applyFont="1" applyFill="1" applyBorder="1" applyAlignment="1">
      <alignment vertical="top" wrapText="1"/>
    </xf>
    <xf numFmtId="4" fontId="4" fillId="0" borderId="30" xfId="1" applyNumberFormat="1" applyFont="1" applyFill="1" applyBorder="1" applyAlignment="1" applyProtection="1">
      <alignment horizontal="right" wrapText="1"/>
      <protection locked="0"/>
    </xf>
    <xf numFmtId="4" fontId="4" fillId="0" borderId="31" xfId="1" applyNumberFormat="1" applyFont="1" applyFill="1" applyBorder="1" applyAlignment="1" applyProtection="1">
      <alignment horizontal="right" wrapText="1"/>
      <protection locked="0"/>
    </xf>
    <xf numFmtId="4" fontId="4" fillId="0" borderId="32" xfId="1" applyNumberFormat="1" applyFont="1" applyFill="1" applyBorder="1" applyAlignment="1" applyProtection="1">
      <alignment horizontal="right" wrapText="1"/>
      <protection locked="0"/>
    </xf>
    <xf numFmtId="4" fontId="4" fillId="0" borderId="8" xfId="1" applyNumberFormat="1" applyFont="1" applyFill="1" applyBorder="1" applyAlignment="1" applyProtection="1">
      <alignment horizontal="right" wrapText="1"/>
      <protection locked="0"/>
    </xf>
    <xf numFmtId="4" fontId="10" fillId="0" borderId="33" xfId="1" applyNumberFormat="1" applyFont="1" applyFill="1" applyBorder="1" applyAlignment="1">
      <alignment horizontal="right" wrapText="1"/>
    </xf>
    <xf numFmtId="0" fontId="4" fillId="2" borderId="37" xfId="1" applyFont="1" applyFill="1" applyBorder="1" applyAlignment="1">
      <alignment vertical="top" wrapText="1"/>
    </xf>
    <xf numFmtId="4" fontId="4" fillId="0" borderId="15" xfId="1" applyNumberFormat="1" applyFont="1" applyFill="1" applyBorder="1" applyAlignment="1" applyProtection="1">
      <alignment horizontal="right" wrapText="1"/>
      <protection locked="0"/>
    </xf>
    <xf numFmtId="4" fontId="4" fillId="0" borderId="38" xfId="1" applyNumberFormat="1" applyFont="1" applyFill="1" applyBorder="1" applyAlignment="1" applyProtection="1">
      <alignment horizontal="right" wrapText="1"/>
      <protection locked="0"/>
    </xf>
    <xf numFmtId="4" fontId="4" fillId="0" borderId="17" xfId="1" applyNumberFormat="1" applyFont="1" applyFill="1" applyBorder="1" applyAlignment="1" applyProtection="1">
      <alignment horizontal="right" wrapText="1"/>
      <protection locked="0"/>
    </xf>
    <xf numFmtId="4" fontId="4" fillId="0" borderId="13" xfId="1" applyNumberFormat="1" applyFont="1" applyFill="1" applyBorder="1" applyAlignment="1" applyProtection="1">
      <alignment horizontal="right" wrapText="1"/>
      <protection locked="0"/>
    </xf>
    <xf numFmtId="4" fontId="4" fillId="0" borderId="1" xfId="1" applyNumberFormat="1" applyFont="1" applyFill="1" applyBorder="1" applyAlignment="1" applyProtection="1">
      <alignment horizontal="right" wrapText="1"/>
      <protection locked="0"/>
    </xf>
    <xf numFmtId="4" fontId="10" fillId="0" borderId="14" xfId="1" applyNumberFormat="1" applyFont="1" applyFill="1" applyBorder="1" applyAlignment="1">
      <alignment horizontal="right" wrapText="1"/>
    </xf>
    <xf numFmtId="1" fontId="4" fillId="6" borderId="21" xfId="1" applyNumberFormat="1" applyFont="1" applyFill="1" applyBorder="1" applyAlignment="1">
      <alignment horizontal="center" vertical="top"/>
    </xf>
    <xf numFmtId="0" fontId="9" fillId="6" borderId="10" xfId="1" applyFont="1" applyFill="1" applyBorder="1" applyAlignment="1">
      <alignment vertical="top" wrapText="1"/>
    </xf>
    <xf numFmtId="4" fontId="9" fillId="6" borderId="10" xfId="1" applyNumberFormat="1" applyFont="1" applyFill="1" applyBorder="1" applyAlignment="1">
      <alignment horizontal="right"/>
    </xf>
    <xf numFmtId="4" fontId="10" fillId="6" borderId="10" xfId="1" applyNumberFormat="1" applyFont="1" applyFill="1" applyBorder="1" applyAlignment="1">
      <alignment horizontal="right"/>
    </xf>
    <xf numFmtId="1" fontId="4" fillId="2" borderId="10" xfId="1" applyNumberFormat="1" applyFont="1" applyFill="1" applyBorder="1" applyAlignment="1">
      <alignment horizontal="center" vertical="top"/>
    </xf>
    <xf numFmtId="0" fontId="14" fillId="2" borderId="37" xfId="1" applyFont="1" applyFill="1" applyBorder="1" applyAlignment="1">
      <alignment wrapText="1"/>
    </xf>
    <xf numFmtId="4" fontId="4" fillId="2" borderId="15" xfId="1" applyNumberFormat="1" applyFont="1" applyFill="1" applyBorder="1" applyAlignment="1" applyProtection="1">
      <alignment horizontal="right" wrapText="1"/>
      <protection locked="0"/>
    </xf>
    <xf numFmtId="4" fontId="4" fillId="2" borderId="38" xfId="1" applyNumberFormat="1" applyFont="1" applyFill="1" applyBorder="1" applyAlignment="1" applyProtection="1">
      <alignment horizontal="right" wrapText="1"/>
      <protection locked="0"/>
    </xf>
    <xf numFmtId="4" fontId="4" fillId="2" borderId="39" xfId="1" applyNumberFormat="1" applyFont="1" applyFill="1" applyBorder="1" applyAlignment="1" applyProtection="1">
      <alignment horizontal="right" wrapText="1"/>
      <protection locked="0"/>
    </xf>
    <xf numFmtId="4" fontId="4" fillId="2" borderId="40" xfId="1" applyNumberFormat="1" applyFont="1" applyFill="1" applyBorder="1" applyAlignment="1" applyProtection="1">
      <alignment horizontal="right" wrapText="1"/>
      <protection locked="0"/>
    </xf>
    <xf numFmtId="4" fontId="9" fillId="2" borderId="41" xfId="1" applyNumberFormat="1" applyFont="1" applyFill="1" applyBorder="1" applyAlignment="1" applyProtection="1">
      <alignment horizontal="right" wrapText="1"/>
    </xf>
    <xf numFmtId="4" fontId="10" fillId="2" borderId="41" xfId="1" applyNumberFormat="1" applyFont="1" applyFill="1" applyBorder="1" applyAlignment="1" applyProtection="1">
      <alignment horizontal="right" wrapText="1"/>
    </xf>
    <xf numFmtId="0" fontId="4" fillId="0" borderId="0" xfId="0" applyFont="1" applyFill="1"/>
    <xf numFmtId="0" fontId="4" fillId="2" borderId="0" xfId="0" applyFont="1" applyFill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abSelected="1" topLeftCell="D1" workbookViewId="0">
      <selection activeCell="G33" sqref="G33"/>
    </sheetView>
  </sheetViews>
  <sheetFormatPr defaultColWidth="11.7109375" defaultRowHeight="15" x14ac:dyDescent="0.25"/>
  <cols>
    <col min="1" max="1" width="11.85546875" customWidth="1"/>
    <col min="2" max="2" width="38.7109375" customWidth="1"/>
    <col min="3" max="9" width="11.85546875" customWidth="1"/>
    <col min="10" max="12" width="11.7109375" customWidth="1"/>
    <col min="16" max="17" width="11.85546875" customWidth="1"/>
    <col min="257" max="257" width="11.85546875" customWidth="1"/>
    <col min="258" max="258" width="38.7109375" customWidth="1"/>
    <col min="259" max="265" width="11.85546875" customWidth="1"/>
    <col min="266" max="268" width="11.7109375" customWidth="1"/>
    <col min="272" max="273" width="11.85546875" customWidth="1"/>
    <col min="513" max="513" width="11.85546875" customWidth="1"/>
    <col min="514" max="514" width="38.7109375" customWidth="1"/>
    <col min="515" max="521" width="11.85546875" customWidth="1"/>
    <col min="522" max="524" width="11.7109375" customWidth="1"/>
    <col min="528" max="529" width="11.85546875" customWidth="1"/>
    <col min="769" max="769" width="11.85546875" customWidth="1"/>
    <col min="770" max="770" width="38.7109375" customWidth="1"/>
    <col min="771" max="777" width="11.85546875" customWidth="1"/>
    <col min="778" max="780" width="11.7109375" customWidth="1"/>
    <col min="784" max="785" width="11.85546875" customWidth="1"/>
    <col min="1025" max="1025" width="11.85546875" customWidth="1"/>
    <col min="1026" max="1026" width="38.7109375" customWidth="1"/>
    <col min="1027" max="1033" width="11.85546875" customWidth="1"/>
    <col min="1034" max="1036" width="11.7109375" customWidth="1"/>
    <col min="1040" max="1041" width="11.85546875" customWidth="1"/>
    <col min="1281" max="1281" width="11.85546875" customWidth="1"/>
    <col min="1282" max="1282" width="38.7109375" customWidth="1"/>
    <col min="1283" max="1289" width="11.85546875" customWidth="1"/>
    <col min="1290" max="1292" width="11.7109375" customWidth="1"/>
    <col min="1296" max="1297" width="11.85546875" customWidth="1"/>
    <col min="1537" max="1537" width="11.85546875" customWidth="1"/>
    <col min="1538" max="1538" width="38.7109375" customWidth="1"/>
    <col min="1539" max="1545" width="11.85546875" customWidth="1"/>
    <col min="1546" max="1548" width="11.7109375" customWidth="1"/>
    <col min="1552" max="1553" width="11.85546875" customWidth="1"/>
    <col min="1793" max="1793" width="11.85546875" customWidth="1"/>
    <col min="1794" max="1794" width="38.7109375" customWidth="1"/>
    <col min="1795" max="1801" width="11.85546875" customWidth="1"/>
    <col min="1802" max="1804" width="11.7109375" customWidth="1"/>
    <col min="1808" max="1809" width="11.85546875" customWidth="1"/>
    <col min="2049" max="2049" width="11.85546875" customWidth="1"/>
    <col min="2050" max="2050" width="38.7109375" customWidth="1"/>
    <col min="2051" max="2057" width="11.85546875" customWidth="1"/>
    <col min="2058" max="2060" width="11.7109375" customWidth="1"/>
    <col min="2064" max="2065" width="11.85546875" customWidth="1"/>
    <col min="2305" max="2305" width="11.85546875" customWidth="1"/>
    <col min="2306" max="2306" width="38.7109375" customWidth="1"/>
    <col min="2307" max="2313" width="11.85546875" customWidth="1"/>
    <col min="2314" max="2316" width="11.7109375" customWidth="1"/>
    <col min="2320" max="2321" width="11.85546875" customWidth="1"/>
    <col min="2561" max="2561" width="11.85546875" customWidth="1"/>
    <col min="2562" max="2562" width="38.7109375" customWidth="1"/>
    <col min="2563" max="2569" width="11.85546875" customWidth="1"/>
    <col min="2570" max="2572" width="11.7109375" customWidth="1"/>
    <col min="2576" max="2577" width="11.85546875" customWidth="1"/>
    <col min="2817" max="2817" width="11.85546875" customWidth="1"/>
    <col min="2818" max="2818" width="38.7109375" customWidth="1"/>
    <col min="2819" max="2825" width="11.85546875" customWidth="1"/>
    <col min="2826" max="2828" width="11.7109375" customWidth="1"/>
    <col min="2832" max="2833" width="11.85546875" customWidth="1"/>
    <col min="3073" max="3073" width="11.85546875" customWidth="1"/>
    <col min="3074" max="3074" width="38.7109375" customWidth="1"/>
    <col min="3075" max="3081" width="11.85546875" customWidth="1"/>
    <col min="3082" max="3084" width="11.7109375" customWidth="1"/>
    <col min="3088" max="3089" width="11.85546875" customWidth="1"/>
    <col min="3329" max="3329" width="11.85546875" customWidth="1"/>
    <col min="3330" max="3330" width="38.7109375" customWidth="1"/>
    <col min="3331" max="3337" width="11.85546875" customWidth="1"/>
    <col min="3338" max="3340" width="11.7109375" customWidth="1"/>
    <col min="3344" max="3345" width="11.85546875" customWidth="1"/>
    <col min="3585" max="3585" width="11.85546875" customWidth="1"/>
    <col min="3586" max="3586" width="38.7109375" customWidth="1"/>
    <col min="3587" max="3593" width="11.85546875" customWidth="1"/>
    <col min="3594" max="3596" width="11.7109375" customWidth="1"/>
    <col min="3600" max="3601" width="11.85546875" customWidth="1"/>
    <col min="3841" max="3841" width="11.85546875" customWidth="1"/>
    <col min="3842" max="3842" width="38.7109375" customWidth="1"/>
    <col min="3843" max="3849" width="11.85546875" customWidth="1"/>
    <col min="3850" max="3852" width="11.7109375" customWidth="1"/>
    <col min="3856" max="3857" width="11.85546875" customWidth="1"/>
    <col min="4097" max="4097" width="11.85546875" customWidth="1"/>
    <col min="4098" max="4098" width="38.7109375" customWidth="1"/>
    <col min="4099" max="4105" width="11.85546875" customWidth="1"/>
    <col min="4106" max="4108" width="11.7109375" customWidth="1"/>
    <col min="4112" max="4113" width="11.85546875" customWidth="1"/>
    <col min="4353" max="4353" width="11.85546875" customWidth="1"/>
    <col min="4354" max="4354" width="38.7109375" customWidth="1"/>
    <col min="4355" max="4361" width="11.85546875" customWidth="1"/>
    <col min="4362" max="4364" width="11.7109375" customWidth="1"/>
    <col min="4368" max="4369" width="11.85546875" customWidth="1"/>
    <col min="4609" max="4609" width="11.85546875" customWidth="1"/>
    <col min="4610" max="4610" width="38.7109375" customWidth="1"/>
    <col min="4611" max="4617" width="11.85546875" customWidth="1"/>
    <col min="4618" max="4620" width="11.7109375" customWidth="1"/>
    <col min="4624" max="4625" width="11.85546875" customWidth="1"/>
    <col min="4865" max="4865" width="11.85546875" customWidth="1"/>
    <col min="4866" max="4866" width="38.7109375" customWidth="1"/>
    <col min="4867" max="4873" width="11.85546875" customWidth="1"/>
    <col min="4874" max="4876" width="11.7109375" customWidth="1"/>
    <col min="4880" max="4881" width="11.85546875" customWidth="1"/>
    <col min="5121" max="5121" width="11.85546875" customWidth="1"/>
    <col min="5122" max="5122" width="38.7109375" customWidth="1"/>
    <col min="5123" max="5129" width="11.85546875" customWidth="1"/>
    <col min="5130" max="5132" width="11.7109375" customWidth="1"/>
    <col min="5136" max="5137" width="11.85546875" customWidth="1"/>
    <col min="5377" max="5377" width="11.85546875" customWidth="1"/>
    <col min="5378" max="5378" width="38.7109375" customWidth="1"/>
    <col min="5379" max="5385" width="11.85546875" customWidth="1"/>
    <col min="5386" max="5388" width="11.7109375" customWidth="1"/>
    <col min="5392" max="5393" width="11.85546875" customWidth="1"/>
    <col min="5633" max="5633" width="11.85546875" customWidth="1"/>
    <col min="5634" max="5634" width="38.7109375" customWidth="1"/>
    <col min="5635" max="5641" width="11.85546875" customWidth="1"/>
    <col min="5642" max="5644" width="11.7109375" customWidth="1"/>
    <col min="5648" max="5649" width="11.85546875" customWidth="1"/>
    <col min="5889" max="5889" width="11.85546875" customWidth="1"/>
    <col min="5890" max="5890" width="38.7109375" customWidth="1"/>
    <col min="5891" max="5897" width="11.85546875" customWidth="1"/>
    <col min="5898" max="5900" width="11.7109375" customWidth="1"/>
    <col min="5904" max="5905" width="11.85546875" customWidth="1"/>
    <col min="6145" max="6145" width="11.85546875" customWidth="1"/>
    <col min="6146" max="6146" width="38.7109375" customWidth="1"/>
    <col min="6147" max="6153" width="11.85546875" customWidth="1"/>
    <col min="6154" max="6156" width="11.7109375" customWidth="1"/>
    <col min="6160" max="6161" width="11.85546875" customWidth="1"/>
    <col min="6401" max="6401" width="11.85546875" customWidth="1"/>
    <col min="6402" max="6402" width="38.7109375" customWidth="1"/>
    <col min="6403" max="6409" width="11.85546875" customWidth="1"/>
    <col min="6410" max="6412" width="11.7109375" customWidth="1"/>
    <col min="6416" max="6417" width="11.85546875" customWidth="1"/>
    <col min="6657" max="6657" width="11.85546875" customWidth="1"/>
    <col min="6658" max="6658" width="38.7109375" customWidth="1"/>
    <col min="6659" max="6665" width="11.85546875" customWidth="1"/>
    <col min="6666" max="6668" width="11.7109375" customWidth="1"/>
    <col min="6672" max="6673" width="11.85546875" customWidth="1"/>
    <col min="6913" max="6913" width="11.85546875" customWidth="1"/>
    <col min="6914" max="6914" width="38.7109375" customWidth="1"/>
    <col min="6915" max="6921" width="11.85546875" customWidth="1"/>
    <col min="6922" max="6924" width="11.7109375" customWidth="1"/>
    <col min="6928" max="6929" width="11.85546875" customWidth="1"/>
    <col min="7169" max="7169" width="11.85546875" customWidth="1"/>
    <col min="7170" max="7170" width="38.7109375" customWidth="1"/>
    <col min="7171" max="7177" width="11.85546875" customWidth="1"/>
    <col min="7178" max="7180" width="11.7109375" customWidth="1"/>
    <col min="7184" max="7185" width="11.85546875" customWidth="1"/>
    <col min="7425" max="7425" width="11.85546875" customWidth="1"/>
    <col min="7426" max="7426" width="38.7109375" customWidth="1"/>
    <col min="7427" max="7433" width="11.85546875" customWidth="1"/>
    <col min="7434" max="7436" width="11.7109375" customWidth="1"/>
    <col min="7440" max="7441" width="11.85546875" customWidth="1"/>
    <col min="7681" max="7681" width="11.85546875" customWidth="1"/>
    <col min="7682" max="7682" width="38.7109375" customWidth="1"/>
    <col min="7683" max="7689" width="11.85546875" customWidth="1"/>
    <col min="7690" max="7692" width="11.7109375" customWidth="1"/>
    <col min="7696" max="7697" width="11.85546875" customWidth="1"/>
    <col min="7937" max="7937" width="11.85546875" customWidth="1"/>
    <col min="7938" max="7938" width="38.7109375" customWidth="1"/>
    <col min="7939" max="7945" width="11.85546875" customWidth="1"/>
    <col min="7946" max="7948" width="11.7109375" customWidth="1"/>
    <col min="7952" max="7953" width="11.85546875" customWidth="1"/>
    <col min="8193" max="8193" width="11.85546875" customWidth="1"/>
    <col min="8194" max="8194" width="38.7109375" customWidth="1"/>
    <col min="8195" max="8201" width="11.85546875" customWidth="1"/>
    <col min="8202" max="8204" width="11.7109375" customWidth="1"/>
    <col min="8208" max="8209" width="11.85546875" customWidth="1"/>
    <col min="8449" max="8449" width="11.85546875" customWidth="1"/>
    <col min="8450" max="8450" width="38.7109375" customWidth="1"/>
    <col min="8451" max="8457" width="11.85546875" customWidth="1"/>
    <col min="8458" max="8460" width="11.7109375" customWidth="1"/>
    <col min="8464" max="8465" width="11.85546875" customWidth="1"/>
    <col min="8705" max="8705" width="11.85546875" customWidth="1"/>
    <col min="8706" max="8706" width="38.7109375" customWidth="1"/>
    <col min="8707" max="8713" width="11.85546875" customWidth="1"/>
    <col min="8714" max="8716" width="11.7109375" customWidth="1"/>
    <col min="8720" max="8721" width="11.85546875" customWidth="1"/>
    <col min="8961" max="8961" width="11.85546875" customWidth="1"/>
    <col min="8962" max="8962" width="38.7109375" customWidth="1"/>
    <col min="8963" max="8969" width="11.85546875" customWidth="1"/>
    <col min="8970" max="8972" width="11.7109375" customWidth="1"/>
    <col min="8976" max="8977" width="11.85546875" customWidth="1"/>
    <col min="9217" max="9217" width="11.85546875" customWidth="1"/>
    <col min="9218" max="9218" width="38.7109375" customWidth="1"/>
    <col min="9219" max="9225" width="11.85546875" customWidth="1"/>
    <col min="9226" max="9228" width="11.7109375" customWidth="1"/>
    <col min="9232" max="9233" width="11.85546875" customWidth="1"/>
    <col min="9473" max="9473" width="11.85546875" customWidth="1"/>
    <col min="9474" max="9474" width="38.7109375" customWidth="1"/>
    <col min="9475" max="9481" width="11.85546875" customWidth="1"/>
    <col min="9482" max="9484" width="11.7109375" customWidth="1"/>
    <col min="9488" max="9489" width="11.85546875" customWidth="1"/>
    <col min="9729" max="9729" width="11.85546875" customWidth="1"/>
    <col min="9730" max="9730" width="38.7109375" customWidth="1"/>
    <col min="9731" max="9737" width="11.85546875" customWidth="1"/>
    <col min="9738" max="9740" width="11.7109375" customWidth="1"/>
    <col min="9744" max="9745" width="11.85546875" customWidth="1"/>
    <col min="9985" max="9985" width="11.85546875" customWidth="1"/>
    <col min="9986" max="9986" width="38.7109375" customWidth="1"/>
    <col min="9987" max="9993" width="11.85546875" customWidth="1"/>
    <col min="9994" max="9996" width="11.7109375" customWidth="1"/>
    <col min="10000" max="10001" width="11.85546875" customWidth="1"/>
    <col min="10241" max="10241" width="11.85546875" customWidth="1"/>
    <col min="10242" max="10242" width="38.7109375" customWidth="1"/>
    <col min="10243" max="10249" width="11.85546875" customWidth="1"/>
    <col min="10250" max="10252" width="11.7109375" customWidth="1"/>
    <col min="10256" max="10257" width="11.85546875" customWidth="1"/>
    <col min="10497" max="10497" width="11.85546875" customWidth="1"/>
    <col min="10498" max="10498" width="38.7109375" customWidth="1"/>
    <col min="10499" max="10505" width="11.85546875" customWidth="1"/>
    <col min="10506" max="10508" width="11.7109375" customWidth="1"/>
    <col min="10512" max="10513" width="11.85546875" customWidth="1"/>
    <col min="10753" max="10753" width="11.85546875" customWidth="1"/>
    <col min="10754" max="10754" width="38.7109375" customWidth="1"/>
    <col min="10755" max="10761" width="11.85546875" customWidth="1"/>
    <col min="10762" max="10764" width="11.7109375" customWidth="1"/>
    <col min="10768" max="10769" width="11.85546875" customWidth="1"/>
    <col min="11009" max="11009" width="11.85546875" customWidth="1"/>
    <col min="11010" max="11010" width="38.7109375" customWidth="1"/>
    <col min="11011" max="11017" width="11.85546875" customWidth="1"/>
    <col min="11018" max="11020" width="11.7109375" customWidth="1"/>
    <col min="11024" max="11025" width="11.85546875" customWidth="1"/>
    <col min="11265" max="11265" width="11.85546875" customWidth="1"/>
    <col min="11266" max="11266" width="38.7109375" customWidth="1"/>
    <col min="11267" max="11273" width="11.85546875" customWidth="1"/>
    <col min="11274" max="11276" width="11.7109375" customWidth="1"/>
    <col min="11280" max="11281" width="11.85546875" customWidth="1"/>
    <col min="11521" max="11521" width="11.85546875" customWidth="1"/>
    <col min="11522" max="11522" width="38.7109375" customWidth="1"/>
    <col min="11523" max="11529" width="11.85546875" customWidth="1"/>
    <col min="11530" max="11532" width="11.7109375" customWidth="1"/>
    <col min="11536" max="11537" width="11.85546875" customWidth="1"/>
    <col min="11777" max="11777" width="11.85546875" customWidth="1"/>
    <col min="11778" max="11778" width="38.7109375" customWidth="1"/>
    <col min="11779" max="11785" width="11.85546875" customWidth="1"/>
    <col min="11786" max="11788" width="11.7109375" customWidth="1"/>
    <col min="11792" max="11793" width="11.85546875" customWidth="1"/>
    <col min="12033" max="12033" width="11.85546875" customWidth="1"/>
    <col min="12034" max="12034" width="38.7109375" customWidth="1"/>
    <col min="12035" max="12041" width="11.85546875" customWidth="1"/>
    <col min="12042" max="12044" width="11.7109375" customWidth="1"/>
    <col min="12048" max="12049" width="11.85546875" customWidth="1"/>
    <col min="12289" max="12289" width="11.85546875" customWidth="1"/>
    <col min="12290" max="12290" width="38.7109375" customWidth="1"/>
    <col min="12291" max="12297" width="11.85546875" customWidth="1"/>
    <col min="12298" max="12300" width="11.7109375" customWidth="1"/>
    <col min="12304" max="12305" width="11.85546875" customWidth="1"/>
    <col min="12545" max="12545" width="11.85546875" customWidth="1"/>
    <col min="12546" max="12546" width="38.7109375" customWidth="1"/>
    <col min="12547" max="12553" width="11.85546875" customWidth="1"/>
    <col min="12554" max="12556" width="11.7109375" customWidth="1"/>
    <col min="12560" max="12561" width="11.85546875" customWidth="1"/>
    <col min="12801" max="12801" width="11.85546875" customWidth="1"/>
    <col min="12802" max="12802" width="38.7109375" customWidth="1"/>
    <col min="12803" max="12809" width="11.85546875" customWidth="1"/>
    <col min="12810" max="12812" width="11.7109375" customWidth="1"/>
    <col min="12816" max="12817" width="11.85546875" customWidth="1"/>
    <col min="13057" max="13057" width="11.85546875" customWidth="1"/>
    <col min="13058" max="13058" width="38.7109375" customWidth="1"/>
    <col min="13059" max="13065" width="11.85546875" customWidth="1"/>
    <col min="13066" max="13068" width="11.7109375" customWidth="1"/>
    <col min="13072" max="13073" width="11.85546875" customWidth="1"/>
    <col min="13313" max="13313" width="11.85546875" customWidth="1"/>
    <col min="13314" max="13314" width="38.7109375" customWidth="1"/>
    <col min="13315" max="13321" width="11.85546875" customWidth="1"/>
    <col min="13322" max="13324" width="11.7109375" customWidth="1"/>
    <col min="13328" max="13329" width="11.85546875" customWidth="1"/>
    <col min="13569" max="13569" width="11.85546875" customWidth="1"/>
    <col min="13570" max="13570" width="38.7109375" customWidth="1"/>
    <col min="13571" max="13577" width="11.85546875" customWidth="1"/>
    <col min="13578" max="13580" width="11.7109375" customWidth="1"/>
    <col min="13584" max="13585" width="11.85546875" customWidth="1"/>
    <col min="13825" max="13825" width="11.85546875" customWidth="1"/>
    <col min="13826" max="13826" width="38.7109375" customWidth="1"/>
    <col min="13827" max="13833" width="11.85546875" customWidth="1"/>
    <col min="13834" max="13836" width="11.7109375" customWidth="1"/>
    <col min="13840" max="13841" width="11.85546875" customWidth="1"/>
    <col min="14081" max="14081" width="11.85546875" customWidth="1"/>
    <col min="14082" max="14082" width="38.7109375" customWidth="1"/>
    <col min="14083" max="14089" width="11.85546875" customWidth="1"/>
    <col min="14090" max="14092" width="11.7109375" customWidth="1"/>
    <col min="14096" max="14097" width="11.85546875" customWidth="1"/>
    <col min="14337" max="14337" width="11.85546875" customWidth="1"/>
    <col min="14338" max="14338" width="38.7109375" customWidth="1"/>
    <col min="14339" max="14345" width="11.85546875" customWidth="1"/>
    <col min="14346" max="14348" width="11.7109375" customWidth="1"/>
    <col min="14352" max="14353" width="11.85546875" customWidth="1"/>
    <col min="14593" max="14593" width="11.85546875" customWidth="1"/>
    <col min="14594" max="14594" width="38.7109375" customWidth="1"/>
    <col min="14595" max="14601" width="11.85546875" customWidth="1"/>
    <col min="14602" max="14604" width="11.7109375" customWidth="1"/>
    <col min="14608" max="14609" width="11.85546875" customWidth="1"/>
    <col min="14849" max="14849" width="11.85546875" customWidth="1"/>
    <col min="14850" max="14850" width="38.7109375" customWidth="1"/>
    <col min="14851" max="14857" width="11.85546875" customWidth="1"/>
    <col min="14858" max="14860" width="11.7109375" customWidth="1"/>
    <col min="14864" max="14865" width="11.85546875" customWidth="1"/>
    <col min="15105" max="15105" width="11.85546875" customWidth="1"/>
    <col min="15106" max="15106" width="38.7109375" customWidth="1"/>
    <col min="15107" max="15113" width="11.85546875" customWidth="1"/>
    <col min="15114" max="15116" width="11.7109375" customWidth="1"/>
    <col min="15120" max="15121" width="11.85546875" customWidth="1"/>
    <col min="15361" max="15361" width="11.85546875" customWidth="1"/>
    <col min="15362" max="15362" width="38.7109375" customWidth="1"/>
    <col min="15363" max="15369" width="11.85546875" customWidth="1"/>
    <col min="15370" max="15372" width="11.7109375" customWidth="1"/>
    <col min="15376" max="15377" width="11.85546875" customWidth="1"/>
    <col min="15617" max="15617" width="11.85546875" customWidth="1"/>
    <col min="15618" max="15618" width="38.7109375" customWidth="1"/>
    <col min="15619" max="15625" width="11.85546875" customWidth="1"/>
    <col min="15626" max="15628" width="11.7109375" customWidth="1"/>
    <col min="15632" max="15633" width="11.85546875" customWidth="1"/>
    <col min="15873" max="15873" width="11.85546875" customWidth="1"/>
    <col min="15874" max="15874" width="38.7109375" customWidth="1"/>
    <col min="15875" max="15881" width="11.85546875" customWidth="1"/>
    <col min="15882" max="15884" width="11.7109375" customWidth="1"/>
    <col min="15888" max="15889" width="11.85546875" customWidth="1"/>
    <col min="16129" max="16129" width="11.85546875" customWidth="1"/>
    <col min="16130" max="16130" width="38.7109375" customWidth="1"/>
    <col min="16131" max="16137" width="11.85546875" customWidth="1"/>
    <col min="16138" max="16140" width="11.7109375" customWidth="1"/>
    <col min="16144" max="16145" width="11.85546875" customWidth="1"/>
  </cols>
  <sheetData>
    <row r="1" spans="1:23" ht="15.75" x14ac:dyDescent="0.25">
      <c r="A1" s="1" t="s">
        <v>0</v>
      </c>
      <c r="B1" t="s">
        <v>1</v>
      </c>
      <c r="W1" s="2" t="s">
        <v>2</v>
      </c>
    </row>
    <row r="2" spans="1:23" ht="15.75" x14ac:dyDescent="0.25">
      <c r="A2" s="1" t="s">
        <v>3</v>
      </c>
      <c r="B2" s="3">
        <v>75029901</v>
      </c>
    </row>
    <row r="4" spans="1:23" x14ac:dyDescent="0.25">
      <c r="M4" t="s">
        <v>4</v>
      </c>
      <c r="R4" t="s">
        <v>5</v>
      </c>
    </row>
    <row r="5" spans="1:23" ht="18.75" x14ac:dyDescent="0.3">
      <c r="B5" s="4" t="s">
        <v>6</v>
      </c>
      <c r="M5" s="5" t="s">
        <v>7</v>
      </c>
      <c r="N5" s="5"/>
      <c r="O5">
        <v>265</v>
      </c>
      <c r="R5" s="5" t="s">
        <v>7</v>
      </c>
      <c r="S5" s="5"/>
      <c r="T5">
        <v>280</v>
      </c>
    </row>
    <row r="6" spans="1:23" x14ac:dyDescent="0.25">
      <c r="M6" s="5" t="s">
        <v>8</v>
      </c>
      <c r="N6" s="5"/>
      <c r="O6">
        <v>127</v>
      </c>
      <c r="R6" s="5" t="s">
        <v>8</v>
      </c>
      <c r="S6" s="5"/>
      <c r="T6">
        <v>127</v>
      </c>
    </row>
    <row r="7" spans="1:23" x14ac:dyDescent="0.25">
      <c r="C7" t="s">
        <v>9</v>
      </c>
      <c r="H7" t="s">
        <v>10</v>
      </c>
      <c r="J7">
        <v>15</v>
      </c>
      <c r="M7" s="5" t="s">
        <v>11</v>
      </c>
      <c r="N7" s="5"/>
      <c r="O7">
        <v>15</v>
      </c>
      <c r="R7" s="5" t="s">
        <v>11</v>
      </c>
      <c r="S7" s="5"/>
      <c r="T7">
        <v>15</v>
      </c>
    </row>
    <row r="8" spans="1:23" ht="15" customHeight="1" thickBot="1" x14ac:dyDescent="0.3">
      <c r="H8" s="6" t="s">
        <v>12</v>
      </c>
      <c r="I8" s="6"/>
      <c r="J8" s="7">
        <v>10</v>
      </c>
      <c r="M8" s="8" t="s">
        <v>13</v>
      </c>
      <c r="N8" s="8"/>
      <c r="O8">
        <v>10</v>
      </c>
      <c r="R8" s="8" t="s">
        <v>13</v>
      </c>
      <c r="S8" s="8"/>
      <c r="T8">
        <v>10</v>
      </c>
      <c r="W8" s="2" t="s">
        <v>14</v>
      </c>
    </row>
    <row r="9" spans="1:23" ht="33.75" customHeight="1" thickBot="1" x14ac:dyDescent="0.3">
      <c r="A9" s="9" t="s">
        <v>15</v>
      </c>
      <c r="B9" s="10"/>
      <c r="C9" s="11" t="s">
        <v>16</v>
      </c>
      <c r="D9" s="12"/>
      <c r="E9" s="12"/>
      <c r="F9" s="12"/>
      <c r="G9" s="12"/>
      <c r="H9" s="12"/>
      <c r="I9" s="13"/>
      <c r="J9" s="14" t="s">
        <v>17</v>
      </c>
      <c r="K9" s="15"/>
      <c r="L9" s="15"/>
      <c r="M9" s="15"/>
      <c r="N9" s="15"/>
      <c r="O9" s="15"/>
      <c r="P9" s="16"/>
      <c r="Q9" s="15" t="s">
        <v>18</v>
      </c>
      <c r="R9" s="15"/>
      <c r="S9" s="15"/>
      <c r="T9" s="15"/>
      <c r="U9" s="15"/>
      <c r="V9" s="15"/>
      <c r="W9" s="16"/>
    </row>
    <row r="10" spans="1:23" ht="15.75" thickBot="1" x14ac:dyDescent="0.3">
      <c r="A10" s="17"/>
      <c r="B10" s="18" t="s">
        <v>19</v>
      </c>
      <c r="C10" s="19" t="s">
        <v>20</v>
      </c>
      <c r="D10" s="20" t="s">
        <v>21</v>
      </c>
      <c r="E10" s="21" t="s">
        <v>22</v>
      </c>
      <c r="F10" s="22" t="s">
        <v>23</v>
      </c>
      <c r="G10" s="23" t="s">
        <v>24</v>
      </c>
      <c r="H10" s="24" t="s">
        <v>25</v>
      </c>
      <c r="I10" s="25" t="s">
        <v>26</v>
      </c>
      <c r="J10" s="26" t="s">
        <v>20</v>
      </c>
      <c r="K10" s="26" t="s">
        <v>27</v>
      </c>
      <c r="L10" s="27" t="s">
        <v>22</v>
      </c>
      <c r="M10" s="27" t="s">
        <v>23</v>
      </c>
      <c r="N10" s="28" t="s">
        <v>24</v>
      </c>
      <c r="O10" s="28" t="s">
        <v>25</v>
      </c>
      <c r="P10" s="29" t="s">
        <v>26</v>
      </c>
      <c r="Q10" s="26" t="s">
        <v>20</v>
      </c>
      <c r="R10" s="26" t="s">
        <v>27</v>
      </c>
      <c r="S10" s="27" t="s">
        <v>22</v>
      </c>
      <c r="T10" s="27" t="s">
        <v>23</v>
      </c>
      <c r="U10" s="28" t="s">
        <v>24</v>
      </c>
      <c r="V10" s="28" t="s">
        <v>25</v>
      </c>
      <c r="W10" s="29" t="s">
        <v>26</v>
      </c>
    </row>
    <row r="11" spans="1:23" ht="17.25" thickBot="1" x14ac:dyDescent="0.3">
      <c r="A11" s="30"/>
      <c r="B11" s="31"/>
      <c r="C11" s="32">
        <v>1</v>
      </c>
      <c r="D11" s="33">
        <v>2</v>
      </c>
      <c r="E11" s="34">
        <v>3</v>
      </c>
      <c r="F11" s="34">
        <v>4</v>
      </c>
      <c r="G11" s="34">
        <v>5</v>
      </c>
      <c r="H11" s="34">
        <v>6</v>
      </c>
      <c r="I11" s="35" t="s">
        <v>28</v>
      </c>
      <c r="J11" s="32">
        <v>8</v>
      </c>
      <c r="K11" s="33">
        <v>9</v>
      </c>
      <c r="L11" s="34">
        <v>10</v>
      </c>
      <c r="M11" s="34">
        <v>11</v>
      </c>
      <c r="N11" s="34">
        <v>12</v>
      </c>
      <c r="O11" s="34">
        <v>13</v>
      </c>
      <c r="P11" s="36" t="s">
        <v>29</v>
      </c>
      <c r="Q11" s="32">
        <v>15</v>
      </c>
      <c r="R11" s="33">
        <v>16</v>
      </c>
      <c r="S11" s="34">
        <v>17</v>
      </c>
      <c r="T11" s="34">
        <v>18</v>
      </c>
      <c r="U11" s="34">
        <v>19</v>
      </c>
      <c r="V11" s="34">
        <v>20</v>
      </c>
      <c r="W11" s="37" t="s">
        <v>30</v>
      </c>
    </row>
    <row r="12" spans="1:23" ht="15.75" thickBot="1" x14ac:dyDescent="0.3">
      <c r="A12" s="38">
        <v>1</v>
      </c>
      <c r="B12" s="39" t="s">
        <v>31</v>
      </c>
      <c r="C12" s="40">
        <f t="shared" ref="C12:W12" si="0">C13+C33+C38+C40+C41+C42+C59+C67++C71+C72+C78+C79+C80+C81+C77+C82+C83+C37</f>
        <v>23099</v>
      </c>
      <c r="D12" s="40">
        <f t="shared" si="0"/>
        <v>435</v>
      </c>
      <c r="E12" s="40">
        <f t="shared" si="0"/>
        <v>3435</v>
      </c>
      <c r="F12" s="40">
        <f t="shared" si="0"/>
        <v>147</v>
      </c>
      <c r="G12" s="40">
        <f t="shared" si="0"/>
        <v>9118</v>
      </c>
      <c r="H12" s="40">
        <f t="shared" si="0"/>
        <v>341</v>
      </c>
      <c r="I12" s="41">
        <f t="shared" si="0"/>
        <v>36575</v>
      </c>
      <c r="J12" s="40">
        <f t="shared" si="0"/>
        <v>26102</v>
      </c>
      <c r="K12" s="40">
        <f t="shared" si="0"/>
        <v>199</v>
      </c>
      <c r="L12" s="40">
        <f t="shared" si="0"/>
        <v>3748</v>
      </c>
      <c r="M12" s="40">
        <f t="shared" si="0"/>
        <v>56</v>
      </c>
      <c r="N12" s="40">
        <f t="shared" si="0"/>
        <v>10568</v>
      </c>
      <c r="O12" s="40">
        <f t="shared" si="0"/>
        <v>310</v>
      </c>
      <c r="P12" s="41">
        <f t="shared" si="0"/>
        <v>40983</v>
      </c>
      <c r="Q12" s="40">
        <f t="shared" si="0"/>
        <v>26314.5</v>
      </c>
      <c r="R12" s="40">
        <f t="shared" si="0"/>
        <v>427</v>
      </c>
      <c r="S12" s="40">
        <f t="shared" si="0"/>
        <v>4077</v>
      </c>
      <c r="T12" s="40">
        <f t="shared" si="0"/>
        <v>137</v>
      </c>
      <c r="U12" s="40">
        <f t="shared" si="0"/>
        <v>11258.5</v>
      </c>
      <c r="V12" s="40">
        <f t="shared" si="0"/>
        <v>441</v>
      </c>
      <c r="W12" s="41">
        <f t="shared" si="0"/>
        <v>42655</v>
      </c>
    </row>
    <row r="13" spans="1:23" x14ac:dyDescent="0.25">
      <c r="A13" s="42">
        <v>2</v>
      </c>
      <c r="B13" s="43" t="s">
        <v>32</v>
      </c>
      <c r="C13" s="44">
        <f>SUM(C14:C32)</f>
        <v>2381</v>
      </c>
      <c r="D13" s="44">
        <f>SUM(D14:D29)</f>
        <v>255</v>
      </c>
      <c r="E13" s="44">
        <f>SUM(E14:E32)</f>
        <v>334</v>
      </c>
      <c r="F13" s="44">
        <f>SUM(F14:F29)</f>
        <v>57</v>
      </c>
      <c r="G13" s="44">
        <f>SUM(G14:G32)</f>
        <v>1194</v>
      </c>
      <c r="H13" s="44">
        <f>SUM(H14:H29)</f>
        <v>171</v>
      </c>
      <c r="I13" s="45">
        <f>SUM(I14:I32)</f>
        <v>4392</v>
      </c>
      <c r="J13" s="44">
        <f>SUM(J14:J32)</f>
        <v>1561</v>
      </c>
      <c r="K13" s="44">
        <f>SUM(K14:K29)</f>
        <v>103</v>
      </c>
      <c r="L13" s="44">
        <f>SUM(L14:L32)</f>
        <v>191</v>
      </c>
      <c r="M13" s="44">
        <f>SUM(M14:M29)</f>
        <v>20</v>
      </c>
      <c r="N13" s="44">
        <f>SUM(N14:N32)</f>
        <v>935</v>
      </c>
      <c r="O13" s="44">
        <f>SUM(O14:O29)</f>
        <v>152</v>
      </c>
      <c r="P13" s="46">
        <f t="shared" ref="P13:W13" si="1">SUM(P14:P32)</f>
        <v>2962</v>
      </c>
      <c r="Q13" s="44">
        <f t="shared" si="1"/>
        <v>2255.5</v>
      </c>
      <c r="R13" s="44">
        <f t="shared" si="1"/>
        <v>255</v>
      </c>
      <c r="S13" s="44">
        <f t="shared" si="1"/>
        <v>275</v>
      </c>
      <c r="T13" s="44">
        <f t="shared" si="1"/>
        <v>61</v>
      </c>
      <c r="U13" s="44">
        <f t="shared" si="1"/>
        <v>1402.5</v>
      </c>
      <c r="V13" s="44">
        <f t="shared" si="1"/>
        <v>213</v>
      </c>
      <c r="W13" s="45">
        <f t="shared" si="1"/>
        <v>4462</v>
      </c>
    </row>
    <row r="14" spans="1:23" ht="26.25" x14ac:dyDescent="0.25">
      <c r="A14" s="47"/>
      <c r="B14" s="48" t="s">
        <v>33</v>
      </c>
      <c r="C14" s="49"/>
      <c r="D14" s="49">
        <v>5</v>
      </c>
      <c r="E14" s="49"/>
      <c r="F14" s="49">
        <v>1</v>
      </c>
      <c r="G14" s="49"/>
      <c r="H14" s="49">
        <v>2</v>
      </c>
      <c r="I14" s="50">
        <f>SUM(C14:H14)</f>
        <v>8</v>
      </c>
      <c r="J14" s="49"/>
      <c r="K14" s="49">
        <v>1</v>
      </c>
      <c r="L14" s="49"/>
      <c r="M14" s="49">
        <v>0</v>
      </c>
      <c r="N14" s="49"/>
      <c r="O14" s="49">
        <v>2</v>
      </c>
      <c r="P14" s="50">
        <f>SUM(J14:O14)</f>
        <v>3</v>
      </c>
      <c r="Q14" s="49"/>
      <c r="R14" s="49">
        <v>5</v>
      </c>
      <c r="S14" s="49"/>
      <c r="T14" s="49">
        <v>1</v>
      </c>
      <c r="U14" s="49"/>
      <c r="V14" s="49">
        <v>3</v>
      </c>
      <c r="W14" s="50">
        <f>SUM(Q14:V14)</f>
        <v>9</v>
      </c>
    </row>
    <row r="15" spans="1:23" x14ac:dyDescent="0.25">
      <c r="A15" s="47"/>
      <c r="B15" s="48" t="s">
        <v>34</v>
      </c>
      <c r="C15" s="49"/>
      <c r="D15" s="49">
        <v>250</v>
      </c>
      <c r="E15" s="49"/>
      <c r="F15" s="49">
        <v>56</v>
      </c>
      <c r="G15" s="49"/>
      <c r="H15" s="49">
        <v>169</v>
      </c>
      <c r="I15" s="50">
        <f t="shared" ref="I15:I29" si="2">SUM(C15:H15)</f>
        <v>475</v>
      </c>
      <c r="J15" s="49"/>
      <c r="K15" s="49">
        <v>102</v>
      </c>
      <c r="L15" s="49"/>
      <c r="M15" s="49">
        <v>20</v>
      </c>
      <c r="N15" s="49"/>
      <c r="O15" s="49">
        <v>150</v>
      </c>
      <c r="P15" s="50">
        <f t="shared" ref="P15:P30" si="3">SUM(J15:O15)</f>
        <v>272</v>
      </c>
      <c r="Q15" s="49"/>
      <c r="R15" s="49">
        <v>250</v>
      </c>
      <c r="S15" s="49"/>
      <c r="T15" s="49">
        <v>60</v>
      </c>
      <c r="U15" s="49"/>
      <c r="V15" s="49">
        <v>210</v>
      </c>
      <c r="W15" s="50">
        <f t="shared" ref="W15:W30" si="4">SUM(Q15:V15)</f>
        <v>520</v>
      </c>
    </row>
    <row r="16" spans="1:23" x14ac:dyDescent="0.25">
      <c r="A16" s="47"/>
      <c r="B16" s="48" t="s">
        <v>35</v>
      </c>
      <c r="C16" s="49">
        <v>50</v>
      </c>
      <c r="D16" s="49"/>
      <c r="E16" s="49"/>
      <c r="F16" s="49"/>
      <c r="G16" s="49"/>
      <c r="H16" s="49"/>
      <c r="I16" s="50">
        <f t="shared" si="2"/>
        <v>50</v>
      </c>
      <c r="J16" s="49">
        <v>49</v>
      </c>
      <c r="K16" s="49"/>
      <c r="L16" s="49">
        <v>10</v>
      </c>
      <c r="M16" s="49"/>
      <c r="N16" s="49"/>
      <c r="O16" s="49"/>
      <c r="P16" s="50">
        <f t="shared" si="3"/>
        <v>59</v>
      </c>
      <c r="Q16" s="49">
        <v>50</v>
      </c>
      <c r="R16" s="49"/>
      <c r="S16" s="49">
        <v>10</v>
      </c>
      <c r="T16" s="49"/>
      <c r="U16" s="49"/>
      <c r="V16" s="49"/>
      <c r="W16" s="50">
        <f t="shared" si="4"/>
        <v>60</v>
      </c>
    </row>
    <row r="17" spans="1:23" x14ac:dyDescent="0.25">
      <c r="A17" s="47"/>
      <c r="B17" s="48" t="s">
        <v>36</v>
      </c>
      <c r="C17" s="49">
        <v>50</v>
      </c>
      <c r="D17" s="49"/>
      <c r="E17" s="49">
        <v>2</v>
      </c>
      <c r="F17" s="49"/>
      <c r="G17" s="49">
        <v>50</v>
      </c>
      <c r="H17" s="49"/>
      <c r="I17" s="50">
        <f t="shared" si="2"/>
        <v>102</v>
      </c>
      <c r="J17" s="49">
        <v>133</v>
      </c>
      <c r="K17" s="49"/>
      <c r="L17" s="49">
        <v>15</v>
      </c>
      <c r="M17" s="49"/>
      <c r="N17" s="49">
        <v>57</v>
      </c>
      <c r="O17" s="49"/>
      <c r="P17" s="50">
        <f t="shared" si="3"/>
        <v>205</v>
      </c>
      <c r="Q17" s="49">
        <v>75</v>
      </c>
      <c r="R17" s="49"/>
      <c r="S17" s="49">
        <v>15</v>
      </c>
      <c r="T17" s="49"/>
      <c r="U17" s="49">
        <v>50</v>
      </c>
      <c r="V17" s="49"/>
      <c r="W17" s="50">
        <f t="shared" si="4"/>
        <v>140</v>
      </c>
    </row>
    <row r="18" spans="1:23" x14ac:dyDescent="0.25">
      <c r="A18" s="47"/>
      <c r="B18" s="48" t="s">
        <v>37</v>
      </c>
      <c r="C18" s="49">
        <v>120</v>
      </c>
      <c r="D18" s="49"/>
      <c r="E18" s="49">
        <v>10</v>
      </c>
      <c r="F18" s="49"/>
      <c r="G18" s="49"/>
      <c r="H18" s="49"/>
      <c r="I18" s="50">
        <f t="shared" si="2"/>
        <v>130</v>
      </c>
      <c r="J18" s="49">
        <v>34</v>
      </c>
      <c r="K18" s="49"/>
      <c r="L18" s="49">
        <v>18</v>
      </c>
      <c r="M18" s="49"/>
      <c r="N18" s="49">
        <v>62</v>
      </c>
      <c r="O18" s="49"/>
      <c r="P18" s="50">
        <f t="shared" si="3"/>
        <v>114</v>
      </c>
      <c r="Q18" s="49">
        <v>70</v>
      </c>
      <c r="R18" s="49"/>
      <c r="S18" s="49">
        <v>10</v>
      </c>
      <c r="T18" s="49"/>
      <c r="U18" s="49">
        <v>20</v>
      </c>
      <c r="V18" s="49"/>
      <c r="W18" s="50">
        <f t="shared" si="4"/>
        <v>100</v>
      </c>
    </row>
    <row r="19" spans="1:23" x14ac:dyDescent="0.25">
      <c r="A19" s="47"/>
      <c r="B19" s="48" t="s">
        <v>38</v>
      </c>
      <c r="C19" s="49">
        <v>11</v>
      </c>
      <c r="D19" s="49"/>
      <c r="E19" s="49">
        <v>2</v>
      </c>
      <c r="F19" s="49"/>
      <c r="G19" s="49">
        <v>17</v>
      </c>
      <c r="H19" s="49"/>
      <c r="I19" s="50">
        <f t="shared" si="2"/>
        <v>30</v>
      </c>
      <c r="J19" s="49">
        <v>15</v>
      </c>
      <c r="K19" s="49"/>
      <c r="L19" s="49">
        <v>3</v>
      </c>
      <c r="M19" s="49"/>
      <c r="N19" s="49">
        <v>15</v>
      </c>
      <c r="O19" s="49"/>
      <c r="P19" s="50">
        <f t="shared" si="3"/>
        <v>33</v>
      </c>
      <c r="Q19" s="49">
        <v>15</v>
      </c>
      <c r="R19" s="49"/>
      <c r="S19" s="49">
        <v>2</v>
      </c>
      <c r="T19" s="49"/>
      <c r="U19" s="49">
        <v>15</v>
      </c>
      <c r="V19" s="49"/>
      <c r="W19" s="50">
        <f t="shared" si="4"/>
        <v>32</v>
      </c>
    </row>
    <row r="20" spans="1:23" x14ac:dyDescent="0.25">
      <c r="A20" s="47"/>
      <c r="B20" s="48" t="s">
        <v>39</v>
      </c>
      <c r="C20" s="49">
        <v>7</v>
      </c>
      <c r="D20" s="49"/>
      <c r="E20" s="49">
        <v>5</v>
      </c>
      <c r="F20" s="49"/>
      <c r="G20" s="49">
        <v>5</v>
      </c>
      <c r="H20" s="49"/>
      <c r="I20" s="50">
        <f t="shared" si="2"/>
        <v>17</v>
      </c>
      <c r="J20" s="49">
        <v>5</v>
      </c>
      <c r="K20" s="49"/>
      <c r="L20" s="49">
        <v>3</v>
      </c>
      <c r="M20" s="49"/>
      <c r="N20" s="49">
        <v>5</v>
      </c>
      <c r="O20" s="49"/>
      <c r="P20" s="50">
        <f t="shared" si="3"/>
        <v>13</v>
      </c>
      <c r="Q20" s="49">
        <v>8</v>
      </c>
      <c r="R20" s="49"/>
      <c r="S20" s="49">
        <v>5</v>
      </c>
      <c r="T20" s="49"/>
      <c r="U20" s="49">
        <v>5</v>
      </c>
      <c r="V20" s="49"/>
      <c r="W20" s="50">
        <f t="shared" si="4"/>
        <v>18</v>
      </c>
    </row>
    <row r="21" spans="1:23" x14ac:dyDescent="0.25">
      <c r="A21" s="47"/>
      <c r="B21" s="48" t="s">
        <v>40</v>
      </c>
      <c r="C21" s="49">
        <v>105</v>
      </c>
      <c r="D21" s="49"/>
      <c r="E21" s="49">
        <v>11</v>
      </c>
      <c r="F21" s="49"/>
      <c r="G21" s="49">
        <v>20</v>
      </c>
      <c r="H21" s="49"/>
      <c r="I21" s="50">
        <f t="shared" si="2"/>
        <v>136</v>
      </c>
      <c r="J21" s="49">
        <v>80</v>
      </c>
      <c r="K21" s="49"/>
      <c r="L21" s="49">
        <v>5</v>
      </c>
      <c r="M21" s="49"/>
      <c r="N21" s="49">
        <v>33</v>
      </c>
      <c r="O21" s="49"/>
      <c r="P21" s="50">
        <f t="shared" si="3"/>
        <v>118</v>
      </c>
      <c r="Q21" s="49">
        <v>80</v>
      </c>
      <c r="R21" s="49"/>
      <c r="S21" s="49">
        <v>10</v>
      </c>
      <c r="T21" s="49"/>
      <c r="U21" s="49">
        <v>30</v>
      </c>
      <c r="V21" s="49"/>
      <c r="W21" s="50">
        <f t="shared" si="4"/>
        <v>120</v>
      </c>
    </row>
    <row r="22" spans="1:23" x14ac:dyDescent="0.25">
      <c r="A22" s="47"/>
      <c r="B22" s="48" t="s">
        <v>41</v>
      </c>
      <c r="C22" s="49">
        <v>7</v>
      </c>
      <c r="D22" s="49"/>
      <c r="E22" s="49">
        <v>1</v>
      </c>
      <c r="F22" s="49"/>
      <c r="G22" s="49">
        <v>20</v>
      </c>
      <c r="H22" s="49"/>
      <c r="I22" s="50">
        <f t="shared" si="2"/>
        <v>28</v>
      </c>
      <c r="J22" s="49">
        <v>10</v>
      </c>
      <c r="K22" s="49"/>
      <c r="L22" s="49">
        <v>1</v>
      </c>
      <c r="M22" s="49"/>
      <c r="N22" s="49">
        <v>10</v>
      </c>
      <c r="O22" s="49"/>
      <c r="P22" s="50">
        <f t="shared" si="3"/>
        <v>21</v>
      </c>
      <c r="Q22" s="49">
        <v>10</v>
      </c>
      <c r="R22" s="49"/>
      <c r="S22" s="49">
        <v>1</v>
      </c>
      <c r="T22" s="49"/>
      <c r="U22" s="49">
        <v>10</v>
      </c>
      <c r="V22" s="49"/>
      <c r="W22" s="50">
        <f t="shared" si="4"/>
        <v>21</v>
      </c>
    </row>
    <row r="23" spans="1:23" x14ac:dyDescent="0.25">
      <c r="A23" s="47"/>
      <c r="B23" s="48" t="s">
        <v>42</v>
      </c>
      <c r="C23" s="49">
        <v>59</v>
      </c>
      <c r="D23" s="49"/>
      <c r="E23" s="49">
        <v>7</v>
      </c>
      <c r="F23" s="49"/>
      <c r="G23" s="49">
        <v>10</v>
      </c>
      <c r="H23" s="49"/>
      <c r="I23" s="50">
        <f t="shared" si="2"/>
        <v>76</v>
      </c>
      <c r="J23" s="49">
        <v>40</v>
      </c>
      <c r="K23" s="49"/>
      <c r="L23" s="49">
        <v>5</v>
      </c>
      <c r="M23" s="49"/>
      <c r="N23" s="49">
        <v>30</v>
      </c>
      <c r="O23" s="49"/>
      <c r="P23" s="50">
        <f t="shared" si="3"/>
        <v>75</v>
      </c>
      <c r="Q23" s="49">
        <v>50</v>
      </c>
      <c r="R23" s="49"/>
      <c r="S23" s="49">
        <v>7</v>
      </c>
      <c r="T23" s="49"/>
      <c r="U23" s="49">
        <v>30</v>
      </c>
      <c r="V23" s="49"/>
      <c r="W23" s="50">
        <f t="shared" si="4"/>
        <v>87</v>
      </c>
    </row>
    <row r="24" spans="1:23" x14ac:dyDescent="0.25">
      <c r="A24" s="47"/>
      <c r="B24" s="48" t="s">
        <v>43</v>
      </c>
      <c r="C24" s="49">
        <v>75</v>
      </c>
      <c r="D24" s="49"/>
      <c r="E24" s="49">
        <v>10</v>
      </c>
      <c r="F24" s="49"/>
      <c r="G24" s="49">
        <v>85</v>
      </c>
      <c r="H24" s="49"/>
      <c r="I24" s="50">
        <f t="shared" si="2"/>
        <v>170</v>
      </c>
      <c r="J24" s="49">
        <v>90</v>
      </c>
      <c r="K24" s="49"/>
      <c r="L24" s="49">
        <v>11</v>
      </c>
      <c r="M24" s="49"/>
      <c r="N24" s="49">
        <v>95</v>
      </c>
      <c r="O24" s="49"/>
      <c r="P24" s="50">
        <f t="shared" si="3"/>
        <v>196</v>
      </c>
      <c r="Q24" s="49">
        <f>100-7.5</f>
        <v>92.5</v>
      </c>
      <c r="R24" s="49"/>
      <c r="S24" s="49">
        <v>20</v>
      </c>
      <c r="T24" s="49"/>
      <c r="U24" s="49">
        <f>100-7.5</f>
        <v>92.5</v>
      </c>
      <c r="V24" s="49"/>
      <c r="W24" s="50">
        <f t="shared" si="4"/>
        <v>205</v>
      </c>
    </row>
    <row r="25" spans="1:23" x14ac:dyDescent="0.25">
      <c r="A25" s="47"/>
      <c r="B25" s="48" t="s">
        <v>44</v>
      </c>
      <c r="C25" s="49">
        <v>43</v>
      </c>
      <c r="D25" s="49"/>
      <c r="E25" s="49">
        <v>5</v>
      </c>
      <c r="F25" s="49"/>
      <c r="G25" s="49">
        <v>20</v>
      </c>
      <c r="H25" s="49"/>
      <c r="I25" s="50">
        <f t="shared" si="2"/>
        <v>68</v>
      </c>
      <c r="J25" s="49">
        <v>30</v>
      </c>
      <c r="K25" s="49"/>
      <c r="L25" s="49">
        <v>5</v>
      </c>
      <c r="M25" s="49"/>
      <c r="N25" s="49">
        <v>23</v>
      </c>
      <c r="O25" s="49"/>
      <c r="P25" s="50">
        <f t="shared" si="3"/>
        <v>58</v>
      </c>
      <c r="Q25" s="49">
        <v>30</v>
      </c>
      <c r="R25" s="49"/>
      <c r="S25" s="49">
        <v>5</v>
      </c>
      <c r="T25" s="49"/>
      <c r="U25" s="49">
        <v>30</v>
      </c>
      <c r="V25" s="49"/>
      <c r="W25" s="50">
        <f t="shared" si="4"/>
        <v>65</v>
      </c>
    </row>
    <row r="26" spans="1:23" x14ac:dyDescent="0.25">
      <c r="A26" s="47"/>
      <c r="B26" s="48" t="s">
        <v>45</v>
      </c>
      <c r="C26" s="49">
        <v>150</v>
      </c>
      <c r="D26" s="49"/>
      <c r="E26" s="49">
        <v>41</v>
      </c>
      <c r="F26" s="49"/>
      <c r="G26" s="49">
        <v>78</v>
      </c>
      <c r="H26" s="49"/>
      <c r="I26" s="50">
        <f t="shared" si="2"/>
        <v>269</v>
      </c>
      <c r="J26" s="49">
        <v>14</v>
      </c>
      <c r="K26" s="49"/>
      <c r="L26" s="49">
        <v>20</v>
      </c>
      <c r="M26" s="49"/>
      <c r="N26" s="49">
        <v>39</v>
      </c>
      <c r="O26" s="49"/>
      <c r="P26" s="50">
        <f t="shared" si="3"/>
        <v>73</v>
      </c>
      <c r="Q26" s="49">
        <v>40</v>
      </c>
      <c r="R26" s="49"/>
      <c r="S26" s="49">
        <v>5</v>
      </c>
      <c r="T26" s="49"/>
      <c r="U26" s="49">
        <v>30</v>
      </c>
      <c r="V26" s="49"/>
      <c r="W26" s="50">
        <f t="shared" si="4"/>
        <v>75</v>
      </c>
    </row>
    <row r="27" spans="1:23" x14ac:dyDescent="0.25">
      <c r="A27" s="47"/>
      <c r="B27" s="48" t="s">
        <v>46</v>
      </c>
      <c r="C27" s="49"/>
      <c r="D27" s="49"/>
      <c r="E27" s="49"/>
      <c r="F27" s="49"/>
      <c r="G27" s="49"/>
      <c r="H27" s="49"/>
      <c r="I27" s="50"/>
      <c r="J27" s="49">
        <v>32</v>
      </c>
      <c r="K27" s="49"/>
      <c r="L27" s="49">
        <v>21</v>
      </c>
      <c r="M27" s="49"/>
      <c r="N27" s="49">
        <v>52</v>
      </c>
      <c r="O27" s="49"/>
      <c r="P27" s="50">
        <f t="shared" si="3"/>
        <v>105</v>
      </c>
      <c r="Q27" s="49">
        <v>40</v>
      </c>
      <c r="R27" s="49"/>
      <c r="S27" s="49">
        <v>4</v>
      </c>
      <c r="T27" s="49"/>
      <c r="U27" s="49">
        <v>20</v>
      </c>
      <c r="V27" s="49"/>
      <c r="W27" s="50">
        <f t="shared" si="4"/>
        <v>64</v>
      </c>
    </row>
    <row r="28" spans="1:23" x14ac:dyDescent="0.25">
      <c r="A28" s="47"/>
      <c r="B28" s="48" t="s">
        <v>47</v>
      </c>
      <c r="C28" s="49">
        <v>52</v>
      </c>
      <c r="D28" s="49"/>
      <c r="E28" s="49">
        <v>6</v>
      </c>
      <c r="F28" s="49"/>
      <c r="G28" s="49">
        <v>21</v>
      </c>
      <c r="H28" s="49"/>
      <c r="I28" s="50">
        <f t="shared" si="2"/>
        <v>79</v>
      </c>
      <c r="J28" s="49">
        <v>35</v>
      </c>
      <c r="K28" s="49"/>
      <c r="L28" s="49">
        <v>1</v>
      </c>
      <c r="M28" s="49"/>
      <c r="N28" s="49">
        <v>48</v>
      </c>
      <c r="O28" s="49"/>
      <c r="P28" s="50">
        <f t="shared" si="3"/>
        <v>84</v>
      </c>
      <c r="Q28" s="49">
        <v>50</v>
      </c>
      <c r="R28" s="49"/>
      <c r="S28" s="49">
        <v>6</v>
      </c>
      <c r="T28" s="49"/>
      <c r="U28" s="49">
        <v>20</v>
      </c>
      <c r="V28" s="49"/>
      <c r="W28" s="50">
        <f t="shared" si="4"/>
        <v>76</v>
      </c>
    </row>
    <row r="29" spans="1:23" x14ac:dyDescent="0.25">
      <c r="A29" s="47"/>
      <c r="B29" s="48" t="s">
        <v>48</v>
      </c>
      <c r="C29" s="49">
        <v>1210</v>
      </c>
      <c r="D29" s="49"/>
      <c r="E29" s="49">
        <v>154</v>
      </c>
      <c r="F29" s="49"/>
      <c r="G29" s="49">
        <v>588</v>
      </c>
      <c r="H29" s="49"/>
      <c r="I29" s="50">
        <f t="shared" si="2"/>
        <v>1952</v>
      </c>
      <c r="J29" s="49">
        <v>450</v>
      </c>
      <c r="K29" s="49"/>
      <c r="L29" s="49">
        <v>56</v>
      </c>
      <c r="M29" s="49"/>
      <c r="N29" s="49">
        <v>450</v>
      </c>
      <c r="O29" s="49"/>
      <c r="P29" s="50">
        <f t="shared" si="3"/>
        <v>956</v>
      </c>
      <c r="Q29" s="49">
        <v>1300</v>
      </c>
      <c r="R29" s="49"/>
      <c r="S29" s="49">
        <v>160</v>
      </c>
      <c r="T29" s="49"/>
      <c r="U29" s="49">
        <v>1000</v>
      </c>
      <c r="V29" s="49"/>
      <c r="W29" s="50">
        <f t="shared" si="4"/>
        <v>2460</v>
      </c>
    </row>
    <row r="30" spans="1:23" x14ac:dyDescent="0.25">
      <c r="A30" s="47"/>
      <c r="B30" s="48" t="s">
        <v>49</v>
      </c>
      <c r="C30" s="49"/>
      <c r="D30" s="49"/>
      <c r="E30" s="49"/>
      <c r="F30" s="49"/>
      <c r="G30" s="49"/>
      <c r="H30" s="49"/>
      <c r="I30" s="50"/>
      <c r="J30" s="49">
        <v>107</v>
      </c>
      <c r="K30" s="49"/>
      <c r="L30" s="49"/>
      <c r="M30" s="49"/>
      <c r="N30" s="49"/>
      <c r="O30" s="49"/>
      <c r="P30" s="50">
        <f t="shared" si="3"/>
        <v>107</v>
      </c>
      <c r="Q30" s="49">
        <v>80</v>
      </c>
      <c r="R30" s="49"/>
      <c r="S30" s="49"/>
      <c r="T30" s="49"/>
      <c r="U30" s="49"/>
      <c r="V30" s="49"/>
      <c r="W30" s="50">
        <f t="shared" si="4"/>
        <v>80</v>
      </c>
    </row>
    <row r="31" spans="1:23" x14ac:dyDescent="0.25">
      <c r="A31" s="47"/>
      <c r="B31" s="48" t="s">
        <v>50</v>
      </c>
      <c r="C31" s="49">
        <v>190</v>
      </c>
      <c r="D31" s="49"/>
      <c r="E31" s="49">
        <v>65</v>
      </c>
      <c r="F31" s="49"/>
      <c r="G31" s="49">
        <v>280</v>
      </c>
      <c r="H31" s="49"/>
      <c r="I31" s="50">
        <f>SUM(C31:H31)</f>
        <v>535</v>
      </c>
      <c r="J31" s="49">
        <v>185</v>
      </c>
      <c r="K31" s="49"/>
      <c r="L31" s="49">
        <v>2</v>
      </c>
      <c r="M31" s="49"/>
      <c r="N31" s="49">
        <v>16</v>
      </c>
      <c r="O31" s="49"/>
      <c r="P31" s="50">
        <f>SUM(J31:O31)</f>
        <v>203</v>
      </c>
      <c r="Q31" s="49">
        <v>0</v>
      </c>
      <c r="R31" s="49"/>
      <c r="S31" s="49"/>
      <c r="T31" s="49"/>
      <c r="U31" s="49">
        <v>50</v>
      </c>
      <c r="V31" s="49"/>
      <c r="W31" s="50">
        <f>SUM(Q31:V31)</f>
        <v>50</v>
      </c>
    </row>
    <row r="32" spans="1:23" x14ac:dyDescent="0.25">
      <c r="A32" s="47"/>
      <c r="B32" s="48" t="s">
        <v>51</v>
      </c>
      <c r="C32" s="49">
        <v>252</v>
      </c>
      <c r="D32" s="49"/>
      <c r="E32" s="49">
        <v>15</v>
      </c>
      <c r="F32" s="49"/>
      <c r="G32" s="49"/>
      <c r="H32" s="49"/>
      <c r="I32" s="50">
        <f>SUM(C32:H32)</f>
        <v>267</v>
      </c>
      <c r="J32" s="49">
        <v>252</v>
      </c>
      <c r="K32" s="49"/>
      <c r="L32" s="49">
        <v>15</v>
      </c>
      <c r="M32" s="49"/>
      <c r="N32" s="49"/>
      <c r="O32" s="49"/>
      <c r="P32" s="50">
        <f>SUM(J32:O32)</f>
        <v>267</v>
      </c>
      <c r="Q32" s="49">
        <v>265</v>
      </c>
      <c r="R32" s="49"/>
      <c r="S32" s="49">
        <v>15</v>
      </c>
      <c r="T32" s="49"/>
      <c r="U32" s="49"/>
      <c r="V32" s="49"/>
      <c r="W32" s="50">
        <f>SUM(Q32:V32)</f>
        <v>280</v>
      </c>
    </row>
    <row r="33" spans="1:23" ht="26.25" x14ac:dyDescent="0.25">
      <c r="A33" s="42">
        <v>3</v>
      </c>
      <c r="B33" s="51" t="s">
        <v>52</v>
      </c>
      <c r="C33" s="44">
        <f>SUM(C34:C36)</f>
        <v>960</v>
      </c>
      <c r="D33" s="44">
        <f t="shared" ref="D33:I33" si="5">SUM(D34:D36)</f>
        <v>58</v>
      </c>
      <c r="E33" s="44">
        <f t="shared" si="5"/>
        <v>149</v>
      </c>
      <c r="F33" s="44">
        <f t="shared" si="5"/>
        <v>15</v>
      </c>
      <c r="G33" s="44">
        <f t="shared" si="5"/>
        <v>494</v>
      </c>
      <c r="H33" s="44">
        <f t="shared" si="5"/>
        <v>26</v>
      </c>
      <c r="I33" s="45">
        <f t="shared" si="5"/>
        <v>1702</v>
      </c>
      <c r="J33" s="44">
        <f>SUM(J34:J36)</f>
        <v>895</v>
      </c>
      <c r="K33" s="44">
        <f t="shared" ref="K33:P33" si="6">SUM(K34:K36)</f>
        <v>19</v>
      </c>
      <c r="L33" s="44">
        <f t="shared" si="6"/>
        <v>160</v>
      </c>
      <c r="M33" s="44">
        <f t="shared" si="6"/>
        <v>1</v>
      </c>
      <c r="N33" s="44">
        <f t="shared" si="6"/>
        <v>544</v>
      </c>
      <c r="O33" s="44">
        <f t="shared" si="6"/>
        <v>3</v>
      </c>
      <c r="P33" s="46">
        <f t="shared" si="6"/>
        <v>1622</v>
      </c>
      <c r="Q33" s="44">
        <f>SUM(Q34:Q36)</f>
        <v>980</v>
      </c>
      <c r="R33" s="44">
        <f t="shared" ref="R33:W33" si="7">SUM(R34:R36)</f>
        <v>64</v>
      </c>
      <c r="S33" s="44">
        <f t="shared" si="7"/>
        <v>150</v>
      </c>
      <c r="T33" s="44">
        <f t="shared" si="7"/>
        <v>22</v>
      </c>
      <c r="U33" s="44">
        <f t="shared" si="7"/>
        <v>533</v>
      </c>
      <c r="V33" s="44">
        <f t="shared" si="7"/>
        <v>62</v>
      </c>
      <c r="W33" s="45">
        <f t="shared" si="7"/>
        <v>1811</v>
      </c>
    </row>
    <row r="34" spans="1:23" x14ac:dyDescent="0.25">
      <c r="A34" s="47"/>
      <c r="B34" s="48" t="s">
        <v>53</v>
      </c>
      <c r="C34" s="52">
        <v>375</v>
      </c>
      <c r="D34" s="52">
        <v>31</v>
      </c>
      <c r="E34" s="52">
        <v>78</v>
      </c>
      <c r="F34" s="52">
        <v>9</v>
      </c>
      <c r="G34" s="52">
        <v>130</v>
      </c>
      <c r="H34" s="52"/>
      <c r="I34" s="53">
        <f t="shared" ref="I34:I66" si="8">SUM(C34:H34)</f>
        <v>623</v>
      </c>
      <c r="J34" s="52">
        <v>375</v>
      </c>
      <c r="K34" s="52">
        <v>19</v>
      </c>
      <c r="L34" s="52">
        <v>100</v>
      </c>
      <c r="M34" s="52">
        <v>1</v>
      </c>
      <c r="N34" s="52">
        <v>134</v>
      </c>
      <c r="O34" s="52">
        <v>3</v>
      </c>
      <c r="P34" s="53">
        <f t="shared" ref="P34:P66" si="9">SUM(J34:O34)</f>
        <v>632</v>
      </c>
      <c r="Q34" s="52">
        <v>400</v>
      </c>
      <c r="R34" s="52">
        <v>33</v>
      </c>
      <c r="S34" s="52">
        <v>85</v>
      </c>
      <c r="T34" s="52">
        <v>12</v>
      </c>
      <c r="U34" s="52">
        <v>150</v>
      </c>
      <c r="V34" s="52">
        <v>35</v>
      </c>
      <c r="W34" s="53">
        <f t="shared" ref="W34:W66" si="10">SUM(Q34:V34)</f>
        <v>715</v>
      </c>
    </row>
    <row r="35" spans="1:23" x14ac:dyDescent="0.25">
      <c r="A35" s="47"/>
      <c r="B35" s="48" t="s">
        <v>54</v>
      </c>
      <c r="C35" s="52">
        <v>500</v>
      </c>
      <c r="D35" s="52">
        <v>20</v>
      </c>
      <c r="E35" s="52">
        <v>60</v>
      </c>
      <c r="F35" s="52">
        <v>5</v>
      </c>
      <c r="G35" s="52">
        <v>300</v>
      </c>
      <c r="H35" s="52">
        <v>16</v>
      </c>
      <c r="I35" s="53">
        <f t="shared" si="8"/>
        <v>901</v>
      </c>
      <c r="J35" s="52">
        <v>500</v>
      </c>
      <c r="K35" s="52">
        <v>0</v>
      </c>
      <c r="L35" s="52">
        <v>60</v>
      </c>
      <c r="M35" s="52">
        <v>0</v>
      </c>
      <c r="N35" s="52">
        <v>380</v>
      </c>
      <c r="O35" s="52">
        <v>0</v>
      </c>
      <c r="P35" s="53">
        <f t="shared" si="9"/>
        <v>940</v>
      </c>
      <c r="Q35" s="52">
        <v>550</v>
      </c>
      <c r="R35" s="52">
        <v>25</v>
      </c>
      <c r="S35" s="52">
        <v>65</v>
      </c>
      <c r="T35" s="52">
        <v>10</v>
      </c>
      <c r="U35" s="52">
        <v>350</v>
      </c>
      <c r="V35" s="52">
        <v>20</v>
      </c>
      <c r="W35" s="53">
        <f t="shared" si="10"/>
        <v>1020</v>
      </c>
    </row>
    <row r="36" spans="1:23" x14ac:dyDescent="0.25">
      <c r="A36" s="47"/>
      <c r="B36" s="48" t="s">
        <v>55</v>
      </c>
      <c r="C36" s="52">
        <v>85</v>
      </c>
      <c r="D36" s="52">
        <v>7</v>
      </c>
      <c r="E36" s="52">
        <v>11</v>
      </c>
      <c r="F36" s="52">
        <v>1</v>
      </c>
      <c r="G36" s="52">
        <v>64</v>
      </c>
      <c r="H36" s="52">
        <v>10</v>
      </c>
      <c r="I36" s="53">
        <f t="shared" si="8"/>
        <v>178</v>
      </c>
      <c r="J36" s="54">
        <v>20</v>
      </c>
      <c r="K36" s="54">
        <v>0</v>
      </c>
      <c r="L36" s="54">
        <v>0</v>
      </c>
      <c r="M36" s="54">
        <v>0</v>
      </c>
      <c r="N36" s="54">
        <v>30</v>
      </c>
      <c r="O36" s="54">
        <v>0</v>
      </c>
      <c r="P36" s="53">
        <f t="shared" si="9"/>
        <v>50</v>
      </c>
      <c r="Q36" s="52">
        <v>30</v>
      </c>
      <c r="R36" s="52">
        <v>6</v>
      </c>
      <c r="S36" s="52"/>
      <c r="T36" s="52"/>
      <c r="U36" s="52">
        <v>33</v>
      </c>
      <c r="V36" s="52">
        <v>7</v>
      </c>
      <c r="W36" s="53">
        <f t="shared" si="10"/>
        <v>76</v>
      </c>
    </row>
    <row r="37" spans="1:23" x14ac:dyDescent="0.25">
      <c r="A37" s="42">
        <v>4</v>
      </c>
      <c r="B37" s="55" t="s">
        <v>56</v>
      </c>
      <c r="C37" s="44"/>
      <c r="D37" s="56"/>
      <c r="E37" s="56"/>
      <c r="F37" s="56"/>
      <c r="G37" s="56"/>
      <c r="H37" s="57"/>
      <c r="I37" s="58">
        <f t="shared" si="8"/>
        <v>0</v>
      </c>
      <c r="J37" s="59"/>
      <c r="K37" s="60"/>
      <c r="L37" s="60"/>
      <c r="M37" s="60"/>
      <c r="N37" s="60"/>
      <c r="O37" s="61"/>
      <c r="P37" s="58">
        <f t="shared" si="9"/>
        <v>0</v>
      </c>
      <c r="Q37" s="44"/>
      <c r="R37" s="56"/>
      <c r="S37" s="56"/>
      <c r="T37" s="56"/>
      <c r="U37" s="56"/>
      <c r="V37" s="57"/>
      <c r="W37" s="58">
        <f t="shared" si="10"/>
        <v>0</v>
      </c>
    </row>
    <row r="38" spans="1:23" x14ac:dyDescent="0.25">
      <c r="A38" s="42">
        <v>5</v>
      </c>
      <c r="B38" s="43" t="s">
        <v>57</v>
      </c>
      <c r="C38" s="44">
        <f t="shared" ref="C38:O38" si="11">SUM(C39:C39)</f>
        <v>772</v>
      </c>
      <c r="D38" s="44">
        <f t="shared" si="11"/>
        <v>17</v>
      </c>
      <c r="E38" s="44">
        <f t="shared" si="11"/>
        <v>22</v>
      </c>
      <c r="F38" s="44">
        <f t="shared" si="11"/>
        <v>2</v>
      </c>
      <c r="G38" s="44">
        <f t="shared" si="11"/>
        <v>200</v>
      </c>
      <c r="H38" s="44">
        <f t="shared" si="11"/>
        <v>10</v>
      </c>
      <c r="I38" s="58">
        <f t="shared" si="8"/>
        <v>1023</v>
      </c>
      <c r="J38" s="59">
        <f>J39</f>
        <v>551</v>
      </c>
      <c r="K38" s="59">
        <f t="shared" si="11"/>
        <v>0</v>
      </c>
      <c r="L38" s="59">
        <f t="shared" si="11"/>
        <v>10</v>
      </c>
      <c r="M38" s="59">
        <f t="shared" si="11"/>
        <v>0</v>
      </c>
      <c r="N38" s="59">
        <f t="shared" si="11"/>
        <v>26</v>
      </c>
      <c r="O38" s="59">
        <f t="shared" si="11"/>
        <v>0</v>
      </c>
      <c r="P38" s="62">
        <f t="shared" si="9"/>
        <v>587</v>
      </c>
      <c r="Q38" s="44">
        <f t="shared" ref="Q38:V38" si="12">SUM(Q39:Q39)</f>
        <v>140</v>
      </c>
      <c r="R38" s="44">
        <f t="shared" si="12"/>
        <v>17</v>
      </c>
      <c r="S38" s="44">
        <f t="shared" si="12"/>
        <v>22</v>
      </c>
      <c r="T38" s="44">
        <f t="shared" si="12"/>
        <v>2</v>
      </c>
      <c r="U38" s="44">
        <f t="shared" si="12"/>
        <v>450</v>
      </c>
      <c r="V38" s="44">
        <f t="shared" si="12"/>
        <v>10</v>
      </c>
      <c r="W38" s="58">
        <f t="shared" si="10"/>
        <v>641</v>
      </c>
    </row>
    <row r="39" spans="1:23" ht="26.25" x14ac:dyDescent="0.25">
      <c r="A39" s="47"/>
      <c r="B39" s="48" t="s">
        <v>58</v>
      </c>
      <c r="C39" s="52">
        <f>262+290+220</f>
        <v>772</v>
      </c>
      <c r="D39" s="52">
        <v>17</v>
      </c>
      <c r="E39" s="52">
        <v>22</v>
      </c>
      <c r="F39" s="52">
        <v>2</v>
      </c>
      <c r="G39" s="52">
        <v>200</v>
      </c>
      <c r="H39" s="52">
        <v>10</v>
      </c>
      <c r="I39" s="53">
        <f t="shared" si="8"/>
        <v>1023</v>
      </c>
      <c r="J39" s="54">
        <v>551</v>
      </c>
      <c r="K39" s="54">
        <v>0</v>
      </c>
      <c r="L39" s="54">
        <v>10</v>
      </c>
      <c r="M39" s="54">
        <v>0</v>
      </c>
      <c r="N39" s="54">
        <v>26</v>
      </c>
      <c r="O39" s="54">
        <v>0</v>
      </c>
      <c r="P39" s="53">
        <f t="shared" si="9"/>
        <v>587</v>
      </c>
      <c r="Q39" s="52">
        <v>140</v>
      </c>
      <c r="R39" s="52">
        <v>17</v>
      </c>
      <c r="S39" s="52">
        <v>22</v>
      </c>
      <c r="T39" s="52">
        <v>2</v>
      </c>
      <c r="U39" s="52">
        <v>450</v>
      </c>
      <c r="V39" s="52">
        <v>10</v>
      </c>
      <c r="W39" s="53">
        <f t="shared" si="10"/>
        <v>641</v>
      </c>
    </row>
    <row r="40" spans="1:23" x14ac:dyDescent="0.25">
      <c r="A40" s="42">
        <v>6</v>
      </c>
      <c r="B40" s="43" t="s">
        <v>59</v>
      </c>
      <c r="C40" s="63">
        <v>50</v>
      </c>
      <c r="D40" s="56"/>
      <c r="E40" s="56"/>
      <c r="F40" s="56"/>
      <c r="G40" s="64">
        <v>19</v>
      </c>
      <c r="H40" s="57"/>
      <c r="I40" s="58">
        <f t="shared" si="8"/>
        <v>69</v>
      </c>
      <c r="J40" s="65">
        <v>1</v>
      </c>
      <c r="K40" s="60"/>
      <c r="L40" s="60">
        <v>1</v>
      </c>
      <c r="M40" s="60"/>
      <c r="N40" s="66">
        <v>1</v>
      </c>
      <c r="O40" s="61"/>
      <c r="P40" s="62">
        <f t="shared" si="9"/>
        <v>3</v>
      </c>
      <c r="Q40" s="56">
        <v>30</v>
      </c>
      <c r="R40" s="56"/>
      <c r="S40" s="56">
        <v>2</v>
      </c>
      <c r="T40" s="56"/>
      <c r="U40" s="64">
        <v>20</v>
      </c>
      <c r="V40" s="57"/>
      <c r="W40" s="58">
        <f t="shared" si="10"/>
        <v>52</v>
      </c>
    </row>
    <row r="41" spans="1:23" x14ac:dyDescent="0.25">
      <c r="A41" s="42">
        <v>7</v>
      </c>
      <c r="B41" s="43" t="s">
        <v>60</v>
      </c>
      <c r="C41" s="44">
        <v>25</v>
      </c>
      <c r="D41" s="56"/>
      <c r="E41" s="56">
        <v>2</v>
      </c>
      <c r="F41" s="56"/>
      <c r="G41" s="64">
        <v>10</v>
      </c>
      <c r="H41" s="57"/>
      <c r="I41" s="58">
        <f t="shared" si="8"/>
        <v>37</v>
      </c>
      <c r="J41" s="59">
        <v>2</v>
      </c>
      <c r="K41" s="60"/>
      <c r="L41" s="60">
        <v>0</v>
      </c>
      <c r="M41" s="60"/>
      <c r="N41" s="66">
        <v>0</v>
      </c>
      <c r="O41" s="61"/>
      <c r="P41" s="58">
        <f t="shared" si="9"/>
        <v>2</v>
      </c>
      <c r="Q41" s="44">
        <v>20</v>
      </c>
      <c r="R41" s="56"/>
      <c r="S41" s="56"/>
      <c r="T41" s="56"/>
      <c r="U41" s="64">
        <v>5</v>
      </c>
      <c r="V41" s="57"/>
      <c r="W41" s="58">
        <f t="shared" si="10"/>
        <v>25</v>
      </c>
    </row>
    <row r="42" spans="1:23" x14ac:dyDescent="0.25">
      <c r="A42" s="42">
        <v>8</v>
      </c>
      <c r="B42" s="43" t="s">
        <v>61</v>
      </c>
      <c r="C42" s="44">
        <f t="shared" ref="C42:H42" si="13">SUM(C43:C58)</f>
        <v>602</v>
      </c>
      <c r="D42" s="44">
        <f t="shared" si="13"/>
        <v>13</v>
      </c>
      <c r="E42" s="44">
        <f t="shared" si="13"/>
        <v>114</v>
      </c>
      <c r="F42" s="44">
        <f t="shared" si="13"/>
        <v>4</v>
      </c>
      <c r="G42" s="44">
        <f t="shared" si="13"/>
        <v>291</v>
      </c>
      <c r="H42" s="44">
        <f t="shared" si="13"/>
        <v>11</v>
      </c>
      <c r="I42" s="58">
        <f t="shared" si="8"/>
        <v>1035</v>
      </c>
      <c r="J42" s="59">
        <f t="shared" ref="J42:O42" si="14">SUM(J43:J58)</f>
        <v>668</v>
      </c>
      <c r="K42" s="59">
        <f t="shared" si="14"/>
        <v>5</v>
      </c>
      <c r="L42" s="59">
        <f t="shared" si="14"/>
        <v>93</v>
      </c>
      <c r="M42" s="59">
        <f t="shared" si="14"/>
        <v>0</v>
      </c>
      <c r="N42" s="59">
        <f t="shared" si="14"/>
        <v>264</v>
      </c>
      <c r="O42" s="59">
        <f t="shared" si="14"/>
        <v>7</v>
      </c>
      <c r="P42" s="62">
        <f t="shared" si="9"/>
        <v>1037</v>
      </c>
      <c r="Q42" s="44">
        <f t="shared" ref="Q42:V42" si="15">SUM(Q43:Q58)</f>
        <v>616</v>
      </c>
      <c r="R42" s="44">
        <f t="shared" si="15"/>
        <v>23</v>
      </c>
      <c r="S42" s="44">
        <f t="shared" si="15"/>
        <v>99</v>
      </c>
      <c r="T42" s="44">
        <f t="shared" si="15"/>
        <v>4</v>
      </c>
      <c r="U42" s="44">
        <f t="shared" si="15"/>
        <v>369</v>
      </c>
      <c r="V42" s="44">
        <f t="shared" si="15"/>
        <v>20</v>
      </c>
      <c r="W42" s="58">
        <f t="shared" si="10"/>
        <v>1131</v>
      </c>
    </row>
    <row r="43" spans="1:23" x14ac:dyDescent="0.25">
      <c r="A43" s="47"/>
      <c r="B43" s="48" t="s">
        <v>62</v>
      </c>
      <c r="C43" s="52">
        <v>11</v>
      </c>
      <c r="D43" s="52">
        <v>1</v>
      </c>
      <c r="E43" s="52">
        <v>6</v>
      </c>
      <c r="F43" s="52"/>
      <c r="G43" s="52">
        <v>10</v>
      </c>
      <c r="H43" s="52"/>
      <c r="I43" s="53">
        <f t="shared" si="8"/>
        <v>28</v>
      </c>
      <c r="J43" s="54">
        <v>3</v>
      </c>
      <c r="K43" s="54">
        <v>0</v>
      </c>
      <c r="L43" s="54">
        <v>1</v>
      </c>
      <c r="M43" s="54"/>
      <c r="N43" s="54">
        <v>3</v>
      </c>
      <c r="O43" s="54"/>
      <c r="P43" s="53">
        <f t="shared" si="9"/>
        <v>7</v>
      </c>
      <c r="Q43" s="49">
        <v>10</v>
      </c>
      <c r="R43" s="49">
        <v>2</v>
      </c>
      <c r="S43" s="49">
        <v>2</v>
      </c>
      <c r="T43" s="49"/>
      <c r="U43" s="49">
        <v>10</v>
      </c>
      <c r="V43" s="52"/>
      <c r="W43" s="53">
        <f t="shared" si="10"/>
        <v>24</v>
      </c>
    </row>
    <row r="44" spans="1:23" x14ac:dyDescent="0.25">
      <c r="A44" s="47"/>
      <c r="B44" s="48" t="s">
        <v>63</v>
      </c>
      <c r="C44" s="52">
        <v>20</v>
      </c>
      <c r="D44" s="52">
        <v>2</v>
      </c>
      <c r="E44" s="52">
        <v>2</v>
      </c>
      <c r="F44" s="52"/>
      <c r="G44" s="52">
        <v>20</v>
      </c>
      <c r="H44" s="52">
        <v>1</v>
      </c>
      <c r="I44" s="53">
        <f t="shared" si="8"/>
        <v>45</v>
      </c>
      <c r="J44" s="54">
        <v>20</v>
      </c>
      <c r="K44" s="54">
        <v>0.2</v>
      </c>
      <c r="L44" s="54">
        <v>5</v>
      </c>
      <c r="M44" s="54"/>
      <c r="N44" s="54">
        <v>16</v>
      </c>
      <c r="O44" s="54">
        <v>0.4</v>
      </c>
      <c r="P44" s="53">
        <f t="shared" si="9"/>
        <v>41.6</v>
      </c>
      <c r="Q44" s="49">
        <v>20</v>
      </c>
      <c r="R44" s="49">
        <v>2</v>
      </c>
      <c r="S44" s="49">
        <v>2</v>
      </c>
      <c r="T44" s="49"/>
      <c r="U44" s="49">
        <v>20</v>
      </c>
      <c r="V44" s="52">
        <v>2</v>
      </c>
      <c r="W44" s="53">
        <f t="shared" si="10"/>
        <v>46</v>
      </c>
    </row>
    <row r="45" spans="1:23" x14ac:dyDescent="0.25">
      <c r="A45" s="47"/>
      <c r="B45" s="48" t="s">
        <v>64</v>
      </c>
      <c r="C45" s="52">
        <v>11</v>
      </c>
      <c r="D45" s="52">
        <v>1</v>
      </c>
      <c r="E45" s="52">
        <v>6</v>
      </c>
      <c r="F45" s="52"/>
      <c r="G45" s="52">
        <v>11</v>
      </c>
      <c r="H45" s="52"/>
      <c r="I45" s="53">
        <f t="shared" si="8"/>
        <v>29</v>
      </c>
      <c r="J45" s="54">
        <v>17</v>
      </c>
      <c r="K45" s="54">
        <v>0.1</v>
      </c>
      <c r="L45" s="54">
        <v>2</v>
      </c>
      <c r="M45" s="54"/>
      <c r="N45" s="54">
        <v>17</v>
      </c>
      <c r="O45" s="54">
        <v>0.6</v>
      </c>
      <c r="P45" s="53">
        <f t="shared" si="9"/>
        <v>36.700000000000003</v>
      </c>
      <c r="Q45" s="49">
        <v>20</v>
      </c>
      <c r="R45" s="49">
        <v>2</v>
      </c>
      <c r="S45" s="49">
        <v>2</v>
      </c>
      <c r="T45" s="49"/>
      <c r="U45" s="49">
        <v>20</v>
      </c>
      <c r="V45" s="52">
        <v>2</v>
      </c>
      <c r="W45" s="53">
        <f t="shared" si="10"/>
        <v>46</v>
      </c>
    </row>
    <row r="46" spans="1:23" x14ac:dyDescent="0.25">
      <c r="A46" s="47"/>
      <c r="B46" s="48" t="s">
        <v>65</v>
      </c>
      <c r="C46" s="52">
        <v>6</v>
      </c>
      <c r="D46" s="52"/>
      <c r="E46" s="52">
        <v>1</v>
      </c>
      <c r="F46" s="52"/>
      <c r="G46" s="52">
        <v>1</v>
      </c>
      <c r="H46" s="52"/>
      <c r="I46" s="53">
        <f t="shared" si="8"/>
        <v>8</v>
      </c>
      <c r="J46" s="54">
        <v>4</v>
      </c>
      <c r="K46" s="54"/>
      <c r="L46" s="54">
        <v>1</v>
      </c>
      <c r="M46" s="54"/>
      <c r="N46" s="54">
        <v>1</v>
      </c>
      <c r="O46" s="54"/>
      <c r="P46" s="53">
        <f t="shared" si="9"/>
        <v>6</v>
      </c>
      <c r="Q46" s="49">
        <v>6</v>
      </c>
      <c r="R46" s="49"/>
      <c r="S46" s="49">
        <v>1</v>
      </c>
      <c r="T46" s="49"/>
      <c r="U46" s="49">
        <v>1</v>
      </c>
      <c r="V46" s="52"/>
      <c r="W46" s="53">
        <f t="shared" si="10"/>
        <v>8</v>
      </c>
    </row>
    <row r="47" spans="1:23" x14ac:dyDescent="0.25">
      <c r="A47" s="47"/>
      <c r="B47" s="48" t="s">
        <v>66</v>
      </c>
      <c r="C47" s="52">
        <v>9</v>
      </c>
      <c r="D47" s="52"/>
      <c r="E47" s="52">
        <v>5</v>
      </c>
      <c r="F47" s="52"/>
      <c r="G47" s="52">
        <v>15</v>
      </c>
      <c r="H47" s="52">
        <v>1</v>
      </c>
      <c r="I47" s="53">
        <f t="shared" si="8"/>
        <v>30</v>
      </c>
      <c r="J47" s="54">
        <v>8</v>
      </c>
      <c r="K47" s="54"/>
      <c r="L47" s="54">
        <v>5</v>
      </c>
      <c r="M47" s="54"/>
      <c r="N47" s="54">
        <v>8</v>
      </c>
      <c r="O47" s="54">
        <v>0.3</v>
      </c>
      <c r="P47" s="53">
        <f t="shared" si="9"/>
        <v>21.3</v>
      </c>
      <c r="Q47" s="49">
        <v>10</v>
      </c>
      <c r="R47" s="49">
        <v>1</v>
      </c>
      <c r="S47" s="49">
        <v>5</v>
      </c>
      <c r="T47" s="49">
        <v>1</v>
      </c>
      <c r="U47" s="49">
        <v>15</v>
      </c>
      <c r="V47" s="52">
        <v>1</v>
      </c>
      <c r="W47" s="53">
        <f t="shared" si="10"/>
        <v>33</v>
      </c>
    </row>
    <row r="48" spans="1:23" x14ac:dyDescent="0.25">
      <c r="A48" s="47"/>
      <c r="B48" s="48" t="s">
        <v>67</v>
      </c>
      <c r="C48" s="52">
        <v>20</v>
      </c>
      <c r="D48" s="52">
        <v>1</v>
      </c>
      <c r="E48" s="52">
        <v>2</v>
      </c>
      <c r="F48" s="52">
        <v>1</v>
      </c>
      <c r="G48" s="52">
        <v>10</v>
      </c>
      <c r="H48" s="52">
        <v>1</v>
      </c>
      <c r="I48" s="53">
        <f t="shared" si="8"/>
        <v>35</v>
      </c>
      <c r="J48" s="54">
        <v>16</v>
      </c>
      <c r="K48" s="54">
        <v>0.4</v>
      </c>
      <c r="L48" s="54">
        <v>4</v>
      </c>
      <c r="M48" s="54">
        <v>0</v>
      </c>
      <c r="N48" s="54">
        <v>11</v>
      </c>
      <c r="O48" s="54">
        <v>0.7</v>
      </c>
      <c r="P48" s="53">
        <f t="shared" si="9"/>
        <v>32.1</v>
      </c>
      <c r="Q48" s="49"/>
      <c r="R48" s="49"/>
      <c r="S48" s="49"/>
      <c r="T48" s="49"/>
      <c r="U48" s="49"/>
      <c r="V48" s="52"/>
      <c r="W48" s="53">
        <f t="shared" si="10"/>
        <v>0</v>
      </c>
    </row>
    <row r="49" spans="1:23" x14ac:dyDescent="0.25">
      <c r="A49" s="47"/>
      <c r="B49" s="48" t="s">
        <v>68</v>
      </c>
      <c r="C49" s="52">
        <v>56</v>
      </c>
      <c r="D49" s="52"/>
      <c r="E49" s="52">
        <v>6</v>
      </c>
      <c r="F49" s="52"/>
      <c r="G49" s="52">
        <v>12</v>
      </c>
      <c r="H49" s="52"/>
      <c r="I49" s="53">
        <f t="shared" si="8"/>
        <v>74</v>
      </c>
      <c r="J49" s="54">
        <v>16</v>
      </c>
      <c r="K49" s="54"/>
      <c r="L49" s="54">
        <v>2</v>
      </c>
      <c r="M49" s="54"/>
      <c r="N49" s="54">
        <v>5</v>
      </c>
      <c r="O49" s="54"/>
      <c r="P49" s="53">
        <f t="shared" si="9"/>
        <v>23</v>
      </c>
      <c r="Q49" s="49">
        <v>30</v>
      </c>
      <c r="R49" s="49"/>
      <c r="S49" s="49">
        <v>5</v>
      </c>
      <c r="T49" s="49"/>
      <c r="U49" s="49">
        <v>20</v>
      </c>
      <c r="V49" s="52"/>
      <c r="W49" s="53">
        <f t="shared" si="10"/>
        <v>55</v>
      </c>
    </row>
    <row r="50" spans="1:23" x14ac:dyDescent="0.25">
      <c r="A50" s="47"/>
      <c r="B50" s="48" t="s">
        <v>69</v>
      </c>
      <c r="C50" s="52">
        <v>60</v>
      </c>
      <c r="D50" s="52"/>
      <c r="E50" s="52">
        <v>17</v>
      </c>
      <c r="F50" s="52"/>
      <c r="G50" s="52">
        <v>40</v>
      </c>
      <c r="H50" s="52"/>
      <c r="I50" s="53">
        <f t="shared" si="8"/>
        <v>117</v>
      </c>
      <c r="J50" s="54">
        <v>11</v>
      </c>
      <c r="K50" s="54">
        <v>0.9</v>
      </c>
      <c r="L50" s="54">
        <v>7</v>
      </c>
      <c r="M50" s="54"/>
      <c r="N50" s="54">
        <v>22</v>
      </c>
      <c r="O50" s="54"/>
      <c r="P50" s="53">
        <f t="shared" si="9"/>
        <v>40.9</v>
      </c>
      <c r="Q50" s="49">
        <v>60</v>
      </c>
      <c r="R50" s="49"/>
      <c r="S50" s="49">
        <v>13</v>
      </c>
      <c r="T50" s="49"/>
      <c r="U50" s="49">
        <v>40</v>
      </c>
      <c r="V50" s="52"/>
      <c r="W50" s="53">
        <f t="shared" si="10"/>
        <v>113</v>
      </c>
    </row>
    <row r="51" spans="1:23" x14ac:dyDescent="0.25">
      <c r="A51" s="47"/>
      <c r="B51" s="48" t="s">
        <v>70</v>
      </c>
      <c r="C51" s="52">
        <v>120</v>
      </c>
      <c r="D51" s="52"/>
      <c r="E51" s="52">
        <v>15</v>
      </c>
      <c r="F51" s="52"/>
      <c r="G51" s="52">
        <v>20</v>
      </c>
      <c r="H51" s="52"/>
      <c r="I51" s="53">
        <f t="shared" si="8"/>
        <v>155</v>
      </c>
      <c r="J51" s="54">
        <v>281</v>
      </c>
      <c r="K51" s="54">
        <v>0.4</v>
      </c>
      <c r="L51" s="54">
        <v>15</v>
      </c>
      <c r="M51" s="54"/>
      <c r="N51" s="54">
        <v>47</v>
      </c>
      <c r="O51" s="54"/>
      <c r="P51" s="53">
        <f t="shared" si="9"/>
        <v>343.4</v>
      </c>
      <c r="Q51" s="49">
        <v>90</v>
      </c>
      <c r="R51" s="49"/>
      <c r="S51" s="49">
        <v>15</v>
      </c>
      <c r="T51" s="49"/>
      <c r="U51" s="49">
        <v>30</v>
      </c>
      <c r="V51" s="52"/>
      <c r="W51" s="53">
        <f t="shared" si="10"/>
        <v>135</v>
      </c>
    </row>
    <row r="52" spans="1:23" x14ac:dyDescent="0.25">
      <c r="A52" s="47"/>
      <c r="B52" s="48" t="s">
        <v>71</v>
      </c>
      <c r="C52" s="52">
        <v>100</v>
      </c>
      <c r="D52" s="52">
        <v>8</v>
      </c>
      <c r="E52" s="52">
        <v>30</v>
      </c>
      <c r="F52" s="52">
        <v>3</v>
      </c>
      <c r="G52" s="52">
        <v>75</v>
      </c>
      <c r="H52" s="52">
        <v>8</v>
      </c>
      <c r="I52" s="53">
        <f t="shared" si="8"/>
        <v>224</v>
      </c>
      <c r="J52" s="54">
        <v>119</v>
      </c>
      <c r="K52" s="54">
        <v>3</v>
      </c>
      <c r="L52" s="54">
        <v>30</v>
      </c>
      <c r="M52" s="54">
        <v>0</v>
      </c>
      <c r="N52" s="54">
        <v>60</v>
      </c>
      <c r="O52" s="54">
        <v>5</v>
      </c>
      <c r="P52" s="53">
        <f t="shared" si="9"/>
        <v>217</v>
      </c>
      <c r="Q52" s="49">
        <v>150</v>
      </c>
      <c r="R52" s="49">
        <v>10</v>
      </c>
      <c r="S52" s="49">
        <v>30</v>
      </c>
      <c r="T52" s="49">
        <v>3</v>
      </c>
      <c r="U52" s="49">
        <v>75</v>
      </c>
      <c r="V52" s="52">
        <v>8</v>
      </c>
      <c r="W52" s="53">
        <f t="shared" si="10"/>
        <v>276</v>
      </c>
    </row>
    <row r="53" spans="1:23" x14ac:dyDescent="0.25">
      <c r="A53" s="47"/>
      <c r="B53" s="48" t="s">
        <v>72</v>
      </c>
      <c r="C53" s="52">
        <v>30</v>
      </c>
      <c r="D53" s="52"/>
      <c r="E53" s="52"/>
      <c r="F53" s="52"/>
      <c r="G53" s="52"/>
      <c r="H53" s="52"/>
      <c r="I53" s="53">
        <f t="shared" si="8"/>
        <v>30</v>
      </c>
      <c r="J53" s="54">
        <v>0</v>
      </c>
      <c r="K53" s="54"/>
      <c r="L53" s="54"/>
      <c r="M53" s="54"/>
      <c r="N53" s="54"/>
      <c r="O53" s="54"/>
      <c r="P53" s="53">
        <f t="shared" si="9"/>
        <v>0</v>
      </c>
      <c r="Q53" s="49">
        <v>30</v>
      </c>
      <c r="R53" s="49"/>
      <c r="S53" s="49"/>
      <c r="T53" s="49"/>
      <c r="U53" s="49"/>
      <c r="V53" s="52"/>
      <c r="W53" s="53">
        <f t="shared" si="10"/>
        <v>30</v>
      </c>
    </row>
    <row r="54" spans="1:23" x14ac:dyDescent="0.25">
      <c r="A54" s="47"/>
      <c r="B54" s="48" t="s">
        <v>73</v>
      </c>
      <c r="C54" s="52">
        <v>44</v>
      </c>
      <c r="D54" s="52"/>
      <c r="E54" s="52"/>
      <c r="F54" s="52"/>
      <c r="G54" s="52"/>
      <c r="H54" s="52"/>
      <c r="I54" s="53">
        <f t="shared" si="8"/>
        <v>44</v>
      </c>
      <c r="J54" s="54">
        <v>17</v>
      </c>
      <c r="K54" s="54"/>
      <c r="L54" s="54"/>
      <c r="M54" s="54"/>
      <c r="N54" s="54">
        <v>1</v>
      </c>
      <c r="O54" s="54"/>
      <c r="P54" s="53">
        <f t="shared" si="9"/>
        <v>18</v>
      </c>
      <c r="Q54" s="49">
        <v>40</v>
      </c>
      <c r="R54" s="49"/>
      <c r="S54" s="49"/>
      <c r="T54" s="49"/>
      <c r="U54" s="49"/>
      <c r="V54" s="52"/>
      <c r="W54" s="53">
        <f t="shared" si="10"/>
        <v>40</v>
      </c>
    </row>
    <row r="55" spans="1:23" x14ac:dyDescent="0.25">
      <c r="A55" s="47"/>
      <c r="B55" s="48" t="s">
        <v>74</v>
      </c>
      <c r="C55" s="52">
        <v>50</v>
      </c>
      <c r="D55" s="52"/>
      <c r="E55" s="52">
        <v>13</v>
      </c>
      <c r="F55" s="52"/>
      <c r="G55" s="52"/>
      <c r="H55" s="52"/>
      <c r="I55" s="53">
        <f t="shared" si="8"/>
        <v>63</v>
      </c>
      <c r="J55" s="54">
        <v>0</v>
      </c>
      <c r="K55" s="54"/>
      <c r="L55" s="54">
        <v>0</v>
      </c>
      <c r="M55" s="54"/>
      <c r="N55" s="54"/>
      <c r="O55" s="54"/>
      <c r="P55" s="53">
        <f t="shared" si="9"/>
        <v>0</v>
      </c>
      <c r="Q55" s="49">
        <v>50</v>
      </c>
      <c r="R55" s="49"/>
      <c r="S55" s="49">
        <v>13</v>
      </c>
      <c r="T55" s="49"/>
      <c r="U55" s="49"/>
      <c r="V55" s="52"/>
      <c r="W55" s="53">
        <f t="shared" si="10"/>
        <v>63</v>
      </c>
    </row>
    <row r="56" spans="1:23" x14ac:dyDescent="0.25">
      <c r="A56" s="47"/>
      <c r="B56" s="48" t="s">
        <v>75</v>
      </c>
      <c r="C56" s="52">
        <v>65</v>
      </c>
      <c r="D56" s="52"/>
      <c r="E56" s="52">
        <v>11</v>
      </c>
      <c r="F56" s="52"/>
      <c r="G56" s="52">
        <v>77</v>
      </c>
      <c r="H56" s="52"/>
      <c r="I56" s="53">
        <f t="shared" si="8"/>
        <v>153</v>
      </c>
      <c r="J56" s="54">
        <v>136</v>
      </c>
      <c r="K56" s="54"/>
      <c r="L56" s="54">
        <v>21</v>
      </c>
      <c r="M56" s="54"/>
      <c r="N56" s="54">
        <v>1</v>
      </c>
      <c r="O56" s="54"/>
      <c r="P56" s="53">
        <f t="shared" si="9"/>
        <v>158</v>
      </c>
      <c r="Q56" s="49">
        <v>70</v>
      </c>
      <c r="R56" s="49"/>
      <c r="S56" s="49">
        <v>11</v>
      </c>
      <c r="T56" s="49"/>
      <c r="U56" s="49">
        <v>5</v>
      </c>
      <c r="V56" s="52"/>
      <c r="W56" s="53">
        <f t="shared" si="10"/>
        <v>86</v>
      </c>
    </row>
    <row r="57" spans="1:23" x14ac:dyDescent="0.25">
      <c r="A57" s="47"/>
      <c r="B57" s="48" t="s">
        <v>76</v>
      </c>
      <c r="C57" s="52"/>
      <c r="D57" s="52"/>
      <c r="E57" s="52"/>
      <c r="F57" s="52"/>
      <c r="G57" s="52"/>
      <c r="H57" s="52"/>
      <c r="I57" s="53"/>
      <c r="J57" s="54">
        <v>20</v>
      </c>
      <c r="K57" s="54"/>
      <c r="L57" s="54">
        <v>0</v>
      </c>
      <c r="M57" s="54"/>
      <c r="N57" s="54">
        <v>30</v>
      </c>
      <c r="O57" s="54"/>
      <c r="P57" s="53">
        <f t="shared" si="9"/>
        <v>50</v>
      </c>
      <c r="Q57" s="49">
        <v>30</v>
      </c>
      <c r="R57" s="49">
        <v>6</v>
      </c>
      <c r="S57" s="49"/>
      <c r="T57" s="49"/>
      <c r="U57" s="49">
        <v>33</v>
      </c>
      <c r="V57" s="52">
        <v>7</v>
      </c>
      <c r="W57" s="53">
        <f t="shared" si="10"/>
        <v>76</v>
      </c>
    </row>
    <row r="58" spans="1:23" x14ac:dyDescent="0.25">
      <c r="A58" s="47"/>
      <c r="B58" s="48" t="s">
        <v>77</v>
      </c>
      <c r="C58" s="52"/>
      <c r="D58" s="52"/>
      <c r="E58" s="52"/>
      <c r="F58" s="52"/>
      <c r="G58" s="52"/>
      <c r="H58" s="52"/>
      <c r="I58" s="53">
        <f t="shared" si="8"/>
        <v>0</v>
      </c>
      <c r="J58" s="54">
        <v>0</v>
      </c>
      <c r="K58" s="54"/>
      <c r="L58" s="54">
        <v>0</v>
      </c>
      <c r="M58" s="54"/>
      <c r="N58" s="54">
        <v>42</v>
      </c>
      <c r="O58" s="54"/>
      <c r="P58" s="53">
        <f t="shared" si="9"/>
        <v>42</v>
      </c>
      <c r="Q58" s="52"/>
      <c r="R58" s="52"/>
      <c r="S58" s="52"/>
      <c r="T58" s="52"/>
      <c r="U58" s="52">
        <v>100</v>
      </c>
      <c r="V58" s="52"/>
      <c r="W58" s="53">
        <f t="shared" si="10"/>
        <v>100</v>
      </c>
    </row>
    <row r="59" spans="1:23" x14ac:dyDescent="0.25">
      <c r="A59" s="42">
        <v>9</v>
      </c>
      <c r="B59" s="43" t="s">
        <v>78</v>
      </c>
      <c r="C59" s="44">
        <f>SUM(C60:C66)</f>
        <v>13403</v>
      </c>
      <c r="D59" s="44">
        <f>SUM(D60:D65)</f>
        <v>66</v>
      </c>
      <c r="E59" s="44">
        <f>SUM(E60:E66)</f>
        <v>2055</v>
      </c>
      <c r="F59" s="44">
        <f>SUM(F60:F65)</f>
        <v>47</v>
      </c>
      <c r="G59" s="44">
        <f>SUM(G60:G66)</f>
        <v>5058</v>
      </c>
      <c r="H59" s="44">
        <f>SUM(H60:H65)</f>
        <v>85</v>
      </c>
      <c r="I59" s="58">
        <f t="shared" si="8"/>
        <v>20714</v>
      </c>
      <c r="J59" s="59">
        <f>SUM(J60:J66)</f>
        <v>16164</v>
      </c>
      <c r="K59" s="59">
        <f>SUM(K60:K65)</f>
        <v>53</v>
      </c>
      <c r="L59" s="59">
        <f>SUM(L60:L66)</f>
        <v>2338</v>
      </c>
      <c r="M59" s="59">
        <f>SUM(M60:M65)</f>
        <v>25</v>
      </c>
      <c r="N59" s="59">
        <f>SUM(N60:N66)</f>
        <v>6229</v>
      </c>
      <c r="O59" s="59">
        <f>SUM(O60:O65)</f>
        <v>108</v>
      </c>
      <c r="P59" s="58">
        <f t="shared" si="9"/>
        <v>24917</v>
      </c>
      <c r="Q59" s="44">
        <f>SUM(Q60:Q66)</f>
        <v>16363</v>
      </c>
      <c r="R59" s="44">
        <f>SUM(R60:R65)</f>
        <v>50</v>
      </c>
      <c r="S59" s="44">
        <f>SUM(S60:S66)</f>
        <v>2573</v>
      </c>
      <c r="T59" s="44">
        <f>SUM(T60:T65)</f>
        <v>35</v>
      </c>
      <c r="U59" s="44">
        <f>SUM(U60:U66)</f>
        <v>6162</v>
      </c>
      <c r="V59" s="44">
        <f>SUM(V60:V65)</f>
        <v>100</v>
      </c>
      <c r="W59" s="58">
        <f t="shared" si="10"/>
        <v>25283</v>
      </c>
    </row>
    <row r="60" spans="1:23" ht="26.25" x14ac:dyDescent="0.25">
      <c r="A60" s="47"/>
      <c r="B60" s="48" t="s">
        <v>79</v>
      </c>
      <c r="C60" s="49">
        <v>12868</v>
      </c>
      <c r="D60" s="49"/>
      <c r="E60" s="49">
        <v>1773</v>
      </c>
      <c r="F60" s="49"/>
      <c r="G60" s="49">
        <v>4817</v>
      </c>
      <c r="H60" s="49"/>
      <c r="I60" s="53">
        <f t="shared" si="8"/>
        <v>19458</v>
      </c>
      <c r="J60" s="67">
        <v>15262</v>
      </c>
      <c r="K60" s="67"/>
      <c r="L60" s="67">
        <v>2081</v>
      </c>
      <c r="M60" s="67"/>
      <c r="N60" s="67">
        <v>5781</v>
      </c>
      <c r="O60" s="67"/>
      <c r="P60" s="53">
        <f t="shared" si="9"/>
        <v>23124</v>
      </c>
      <c r="Q60" s="49">
        <v>15840</v>
      </c>
      <c r="R60" s="49"/>
      <c r="S60" s="49">
        <v>2400</v>
      </c>
      <c r="T60" s="49"/>
      <c r="U60" s="49">
        <v>5760</v>
      </c>
      <c r="V60" s="49"/>
      <c r="W60" s="53">
        <f t="shared" si="10"/>
        <v>24000</v>
      </c>
    </row>
    <row r="61" spans="1:23" ht="24.75" customHeight="1" x14ac:dyDescent="0.25">
      <c r="A61" s="47"/>
      <c r="B61" s="68" t="s">
        <v>80</v>
      </c>
      <c r="C61" s="49"/>
      <c r="D61" s="49"/>
      <c r="E61" s="49">
        <v>165</v>
      </c>
      <c r="F61" s="49"/>
      <c r="G61" s="49"/>
      <c r="H61" s="49"/>
      <c r="I61" s="53">
        <f t="shared" si="8"/>
        <v>165</v>
      </c>
      <c r="J61" s="67"/>
      <c r="K61" s="67"/>
      <c r="L61" s="67">
        <v>165</v>
      </c>
      <c r="M61" s="67"/>
      <c r="N61" s="67"/>
      <c r="O61" s="67"/>
      <c r="P61" s="53">
        <f t="shared" si="9"/>
        <v>165</v>
      </c>
      <c r="Q61" s="49"/>
      <c r="R61" s="49"/>
      <c r="S61" s="49">
        <v>0</v>
      </c>
      <c r="T61" s="49"/>
      <c r="U61" s="49"/>
      <c r="V61" s="49"/>
      <c r="W61" s="53">
        <f t="shared" si="10"/>
        <v>0</v>
      </c>
    </row>
    <row r="62" spans="1:23" x14ac:dyDescent="0.25">
      <c r="A62" s="47"/>
      <c r="B62" s="69" t="s">
        <v>81</v>
      </c>
      <c r="C62" s="49"/>
      <c r="D62" s="49"/>
      <c r="E62" s="49">
        <v>22</v>
      </c>
      <c r="F62" s="49"/>
      <c r="G62" s="49"/>
      <c r="H62" s="49"/>
      <c r="I62" s="53">
        <f t="shared" si="8"/>
        <v>22</v>
      </c>
      <c r="J62" s="67">
        <v>160</v>
      </c>
      <c r="K62" s="67"/>
      <c r="L62" s="67">
        <v>22</v>
      </c>
      <c r="M62" s="67"/>
      <c r="N62" s="67">
        <v>61</v>
      </c>
      <c r="O62" s="67"/>
      <c r="P62" s="53">
        <f t="shared" si="9"/>
        <v>243</v>
      </c>
      <c r="Q62" s="49">
        <v>228</v>
      </c>
      <c r="R62" s="49"/>
      <c r="S62" s="49">
        <v>22</v>
      </c>
      <c r="T62" s="49"/>
      <c r="U62" s="49">
        <v>50</v>
      </c>
      <c r="V62" s="49"/>
      <c r="W62" s="53">
        <f t="shared" si="10"/>
        <v>300</v>
      </c>
    </row>
    <row r="63" spans="1:23" ht="26.25" x14ac:dyDescent="0.25">
      <c r="A63" s="47"/>
      <c r="B63" s="48" t="s">
        <v>82</v>
      </c>
      <c r="C63" s="49"/>
      <c r="D63" s="49">
        <v>66</v>
      </c>
      <c r="E63" s="49"/>
      <c r="F63" s="49">
        <v>47</v>
      </c>
      <c r="G63" s="49"/>
      <c r="H63" s="49">
        <v>85</v>
      </c>
      <c r="I63" s="53">
        <f t="shared" si="8"/>
        <v>198</v>
      </c>
      <c r="J63" s="67"/>
      <c r="K63" s="67">
        <v>53</v>
      </c>
      <c r="L63" s="67"/>
      <c r="M63" s="67">
        <v>25</v>
      </c>
      <c r="N63" s="67"/>
      <c r="O63" s="67">
        <v>108</v>
      </c>
      <c r="P63" s="53">
        <f t="shared" si="9"/>
        <v>186</v>
      </c>
      <c r="Q63" s="49"/>
      <c r="R63" s="49">
        <v>50</v>
      </c>
      <c r="S63" s="49">
        <v>0</v>
      </c>
      <c r="T63" s="49">
        <v>35</v>
      </c>
      <c r="U63" s="49"/>
      <c r="V63" s="49">
        <v>100</v>
      </c>
      <c r="W63" s="53">
        <f t="shared" si="10"/>
        <v>185</v>
      </c>
    </row>
    <row r="64" spans="1:23" ht="26.25" x14ac:dyDescent="0.25">
      <c r="A64" s="47"/>
      <c r="B64" s="48" t="s">
        <v>83</v>
      </c>
      <c r="C64" s="49"/>
      <c r="D64" s="49"/>
      <c r="E64" s="49"/>
      <c r="F64" s="49"/>
      <c r="G64" s="49"/>
      <c r="H64" s="49"/>
      <c r="I64" s="53"/>
      <c r="J64" s="67"/>
      <c r="K64" s="67"/>
      <c r="L64" s="67"/>
      <c r="M64" s="67"/>
      <c r="N64" s="67"/>
      <c r="O64" s="67"/>
      <c r="P64" s="53"/>
      <c r="Q64" s="49"/>
      <c r="R64" s="49"/>
      <c r="S64" s="49">
        <v>96</v>
      </c>
      <c r="T64" s="49"/>
      <c r="U64" s="49">
        <v>287</v>
      </c>
      <c r="V64" s="49"/>
      <c r="W64" s="53">
        <f t="shared" si="10"/>
        <v>383</v>
      </c>
    </row>
    <row r="65" spans="1:23" x14ac:dyDescent="0.25">
      <c r="A65" s="47"/>
      <c r="B65" s="70" t="s">
        <v>84</v>
      </c>
      <c r="C65" s="49">
        <v>275</v>
      </c>
      <c r="D65" s="49"/>
      <c r="E65" s="49">
        <v>55</v>
      </c>
      <c r="F65" s="49"/>
      <c r="G65" s="49">
        <v>21</v>
      </c>
      <c r="H65" s="49"/>
      <c r="I65" s="53">
        <f t="shared" si="8"/>
        <v>351</v>
      </c>
      <c r="J65" s="67">
        <v>467</v>
      </c>
      <c r="K65" s="67"/>
      <c r="L65" s="67">
        <v>70</v>
      </c>
      <c r="M65" s="67"/>
      <c r="N65" s="67">
        <v>241</v>
      </c>
      <c r="O65" s="67"/>
      <c r="P65" s="53">
        <f t="shared" si="9"/>
        <v>778</v>
      </c>
      <c r="Q65" s="49">
        <v>295</v>
      </c>
      <c r="R65" s="49"/>
      <c r="S65" s="49">
        <v>55</v>
      </c>
      <c r="T65" s="49"/>
      <c r="U65" s="49">
        <v>45</v>
      </c>
      <c r="V65" s="49"/>
      <c r="W65" s="53">
        <f t="shared" si="10"/>
        <v>395</v>
      </c>
    </row>
    <row r="66" spans="1:23" x14ac:dyDescent="0.25">
      <c r="A66" s="47"/>
      <c r="B66" s="70" t="s">
        <v>85</v>
      </c>
      <c r="C66" s="49">
        <v>260</v>
      </c>
      <c r="D66" s="49"/>
      <c r="E66" s="49">
        <v>40</v>
      </c>
      <c r="F66" s="49"/>
      <c r="G66" s="49">
        <v>220</v>
      </c>
      <c r="H66" s="49"/>
      <c r="I66" s="53">
        <f t="shared" si="8"/>
        <v>520</v>
      </c>
      <c r="J66" s="67">
        <v>275</v>
      </c>
      <c r="K66" s="67"/>
      <c r="L66" s="67">
        <v>0</v>
      </c>
      <c r="M66" s="67"/>
      <c r="N66" s="67">
        <v>146</v>
      </c>
      <c r="O66" s="67"/>
      <c r="P66" s="53">
        <f t="shared" si="9"/>
        <v>421</v>
      </c>
      <c r="Q66" s="49">
        <v>0</v>
      </c>
      <c r="R66" s="49"/>
      <c r="S66" s="49"/>
      <c r="T66" s="49"/>
      <c r="U66" s="49">
        <v>20</v>
      </c>
      <c r="V66" s="49"/>
      <c r="W66" s="53">
        <f t="shared" si="10"/>
        <v>20</v>
      </c>
    </row>
    <row r="67" spans="1:23" ht="14.25" customHeight="1" x14ac:dyDescent="0.25">
      <c r="A67" s="42">
        <v>10</v>
      </c>
      <c r="B67" s="43" t="s">
        <v>86</v>
      </c>
      <c r="C67" s="44">
        <f t="shared" ref="C67:P67" si="16">SUM(C68:C70)</f>
        <v>4375</v>
      </c>
      <c r="D67" s="44">
        <f t="shared" si="16"/>
        <v>22</v>
      </c>
      <c r="E67" s="44">
        <f t="shared" si="16"/>
        <v>660</v>
      </c>
      <c r="F67" s="44">
        <f t="shared" si="16"/>
        <v>18</v>
      </c>
      <c r="G67" s="44">
        <f t="shared" si="16"/>
        <v>1638</v>
      </c>
      <c r="H67" s="44">
        <f t="shared" si="16"/>
        <v>34</v>
      </c>
      <c r="I67" s="71">
        <f t="shared" si="16"/>
        <v>6747</v>
      </c>
      <c r="J67" s="59">
        <f t="shared" si="16"/>
        <v>5189</v>
      </c>
      <c r="K67" s="59">
        <f t="shared" si="16"/>
        <v>18</v>
      </c>
      <c r="L67" s="59">
        <f t="shared" si="16"/>
        <v>767</v>
      </c>
      <c r="M67" s="59">
        <f t="shared" si="16"/>
        <v>9</v>
      </c>
      <c r="N67" s="59">
        <f t="shared" si="16"/>
        <v>1966</v>
      </c>
      <c r="O67" s="59">
        <f t="shared" si="16"/>
        <v>37</v>
      </c>
      <c r="P67" s="71">
        <f t="shared" si="16"/>
        <v>7986</v>
      </c>
      <c r="Q67" s="44">
        <f>SUM(Q68:Q70)</f>
        <v>5386</v>
      </c>
      <c r="R67" s="44">
        <f t="shared" ref="R67:W67" si="17">SUM(R68:R70)</f>
        <v>17</v>
      </c>
      <c r="S67" s="44">
        <f t="shared" si="17"/>
        <v>849</v>
      </c>
      <c r="T67" s="44">
        <f t="shared" si="17"/>
        <v>12</v>
      </c>
      <c r="U67" s="44">
        <f t="shared" si="17"/>
        <v>2064</v>
      </c>
      <c r="V67" s="44">
        <f t="shared" si="17"/>
        <v>34</v>
      </c>
      <c r="W67" s="71">
        <f t="shared" si="17"/>
        <v>8362</v>
      </c>
    </row>
    <row r="68" spans="1:23" ht="14.25" customHeight="1" x14ac:dyDescent="0.25">
      <c r="A68" s="47"/>
      <c r="B68" s="48" t="s">
        <v>87</v>
      </c>
      <c r="C68" s="49">
        <v>4375</v>
      </c>
      <c r="D68" s="49"/>
      <c r="E68" s="49">
        <v>603</v>
      </c>
      <c r="F68" s="49"/>
      <c r="G68" s="49">
        <v>1638</v>
      </c>
      <c r="H68" s="49"/>
      <c r="I68" s="72">
        <f>SUM(C68:H68)</f>
        <v>6616</v>
      </c>
      <c r="J68" s="67">
        <v>5189</v>
      </c>
      <c r="K68" s="67"/>
      <c r="L68" s="67">
        <v>707</v>
      </c>
      <c r="M68" s="67"/>
      <c r="N68" s="67">
        <v>1966</v>
      </c>
      <c r="O68" s="67"/>
      <c r="P68" s="72">
        <f>SUM(J68:O68)</f>
        <v>7862</v>
      </c>
      <c r="Q68" s="73">
        <v>5386</v>
      </c>
      <c r="R68" s="49"/>
      <c r="S68" s="49">
        <v>816</v>
      </c>
      <c r="T68" s="49"/>
      <c r="U68" s="49">
        <v>1959</v>
      </c>
      <c r="V68" s="49"/>
      <c r="W68" s="72">
        <f>SUM(Q68:V68)</f>
        <v>8161</v>
      </c>
    </row>
    <row r="69" spans="1:23" ht="25.5" customHeight="1" x14ac:dyDescent="0.25">
      <c r="A69" s="47"/>
      <c r="B69" s="48" t="s">
        <v>88</v>
      </c>
      <c r="C69" s="49"/>
      <c r="D69" s="49"/>
      <c r="E69" s="49">
        <v>57</v>
      </c>
      <c r="F69" s="49"/>
      <c r="G69" s="49"/>
      <c r="H69" s="49"/>
      <c r="I69" s="72">
        <f>SUM(C69:H69)</f>
        <v>57</v>
      </c>
      <c r="J69" s="67"/>
      <c r="K69" s="67"/>
      <c r="L69" s="67">
        <v>60</v>
      </c>
      <c r="M69" s="67"/>
      <c r="N69" s="67"/>
      <c r="O69" s="67"/>
      <c r="P69" s="72">
        <f>SUM(J69:O69)</f>
        <v>60</v>
      </c>
      <c r="Q69" s="49"/>
      <c r="R69" s="49"/>
      <c r="S69" s="49">
        <v>33</v>
      </c>
      <c r="T69" s="49"/>
      <c r="U69" s="49">
        <v>105</v>
      </c>
      <c r="V69" s="49"/>
      <c r="W69" s="72">
        <f>SUM(Q69:V69)</f>
        <v>138</v>
      </c>
    </row>
    <row r="70" spans="1:23" ht="26.25" x14ac:dyDescent="0.25">
      <c r="A70" s="47"/>
      <c r="B70" s="48" t="s">
        <v>89</v>
      </c>
      <c r="C70" s="49"/>
      <c r="D70" s="49">
        <v>22</v>
      </c>
      <c r="E70" s="49"/>
      <c r="F70" s="49">
        <v>18</v>
      </c>
      <c r="G70" s="49"/>
      <c r="H70" s="49">
        <v>34</v>
      </c>
      <c r="I70" s="72">
        <f>SUM(C70:H70)</f>
        <v>74</v>
      </c>
      <c r="J70" s="67"/>
      <c r="K70" s="67">
        <v>18</v>
      </c>
      <c r="L70" s="67"/>
      <c r="M70" s="67">
        <v>9</v>
      </c>
      <c r="N70" s="67"/>
      <c r="O70" s="67">
        <v>37</v>
      </c>
      <c r="P70" s="72">
        <f>SUM(J70:O70)</f>
        <v>64</v>
      </c>
      <c r="Q70" s="49"/>
      <c r="R70" s="49">
        <v>17</v>
      </c>
      <c r="S70" s="49"/>
      <c r="T70" s="49">
        <v>12</v>
      </c>
      <c r="U70" s="49"/>
      <c r="V70" s="49">
        <v>34</v>
      </c>
      <c r="W70" s="72">
        <f>SUM(Q70:V70)</f>
        <v>63</v>
      </c>
    </row>
    <row r="71" spans="1:23" x14ac:dyDescent="0.25">
      <c r="A71" s="42">
        <v>11</v>
      </c>
      <c r="B71" s="43" t="s">
        <v>90</v>
      </c>
      <c r="C71" s="44">
        <v>70</v>
      </c>
      <c r="D71" s="44"/>
      <c r="E71" s="44">
        <v>7</v>
      </c>
      <c r="F71" s="44"/>
      <c r="G71" s="44">
        <v>20</v>
      </c>
      <c r="H71" s="44"/>
      <c r="I71" s="58">
        <f>SUM(C71:H71)</f>
        <v>97</v>
      </c>
      <c r="J71" s="59">
        <v>70</v>
      </c>
      <c r="K71" s="59"/>
      <c r="L71" s="59">
        <v>7</v>
      </c>
      <c r="M71" s="59"/>
      <c r="N71" s="59">
        <v>20</v>
      </c>
      <c r="O71" s="59"/>
      <c r="P71" s="58">
        <f>SUM(J71:O71)</f>
        <v>97</v>
      </c>
      <c r="Q71" s="44">
        <v>70</v>
      </c>
      <c r="R71" s="44"/>
      <c r="S71" s="44">
        <v>7</v>
      </c>
      <c r="T71" s="44"/>
      <c r="U71" s="44">
        <v>20</v>
      </c>
      <c r="V71" s="44"/>
      <c r="W71" s="58">
        <f>SUM(Q71:V71)</f>
        <v>97</v>
      </c>
    </row>
    <row r="72" spans="1:23" x14ac:dyDescent="0.25">
      <c r="A72" s="42">
        <v>12</v>
      </c>
      <c r="B72" s="43" t="s">
        <v>91</v>
      </c>
      <c r="C72" s="44">
        <f t="shared" ref="C72:I72" si="18">SUM(C73:C75)</f>
        <v>257</v>
      </c>
      <c r="D72" s="44">
        <f t="shared" si="18"/>
        <v>2</v>
      </c>
      <c r="E72" s="44">
        <f t="shared" si="18"/>
        <v>38</v>
      </c>
      <c r="F72" s="44">
        <f t="shared" si="18"/>
        <v>2</v>
      </c>
      <c r="G72" s="44">
        <f t="shared" si="18"/>
        <v>96</v>
      </c>
      <c r="H72" s="44">
        <f t="shared" si="18"/>
        <v>2</v>
      </c>
      <c r="I72" s="71">
        <f t="shared" si="18"/>
        <v>397</v>
      </c>
      <c r="J72" s="59">
        <f t="shared" ref="J72:P72" si="19">SUM(J73:J76)</f>
        <v>339</v>
      </c>
      <c r="K72" s="59">
        <f t="shared" si="19"/>
        <v>1</v>
      </c>
      <c r="L72" s="59">
        <f t="shared" si="19"/>
        <v>49</v>
      </c>
      <c r="M72" s="59">
        <f t="shared" si="19"/>
        <v>1</v>
      </c>
      <c r="N72" s="59">
        <f t="shared" si="19"/>
        <v>147</v>
      </c>
      <c r="O72" s="59">
        <f t="shared" si="19"/>
        <v>3</v>
      </c>
      <c r="P72" s="71">
        <f t="shared" si="19"/>
        <v>540</v>
      </c>
      <c r="Q72" s="44">
        <f t="shared" ref="Q72:W72" si="20">SUM(Q73:Q75)</f>
        <v>317</v>
      </c>
      <c r="R72" s="44">
        <f t="shared" si="20"/>
        <v>1</v>
      </c>
      <c r="S72" s="44">
        <f t="shared" si="20"/>
        <v>50</v>
      </c>
      <c r="T72" s="44">
        <f t="shared" si="20"/>
        <v>1</v>
      </c>
      <c r="U72" s="44">
        <f t="shared" si="20"/>
        <v>121</v>
      </c>
      <c r="V72" s="44">
        <f t="shared" si="20"/>
        <v>2</v>
      </c>
      <c r="W72" s="71">
        <f t="shared" si="20"/>
        <v>492</v>
      </c>
    </row>
    <row r="73" spans="1:23" ht="26.25" x14ac:dyDescent="0.25">
      <c r="A73" s="74"/>
      <c r="B73" s="75" t="s">
        <v>92</v>
      </c>
      <c r="C73" s="49">
        <v>257</v>
      </c>
      <c r="D73" s="49"/>
      <c r="E73" s="49">
        <v>35</v>
      </c>
      <c r="F73" s="49"/>
      <c r="G73" s="49">
        <v>96</v>
      </c>
      <c r="H73" s="49"/>
      <c r="I73" s="72">
        <f t="shared" ref="I73:I83" si="21">SUM(C73:H73)</f>
        <v>388</v>
      </c>
      <c r="J73" s="67">
        <v>305</v>
      </c>
      <c r="K73" s="67"/>
      <c r="L73" s="67">
        <v>42</v>
      </c>
      <c r="M73" s="67"/>
      <c r="N73" s="67">
        <v>116</v>
      </c>
      <c r="O73" s="67"/>
      <c r="P73" s="72">
        <f t="shared" ref="P73:P83" si="22">SUM(J73:O73)</f>
        <v>463</v>
      </c>
      <c r="Q73" s="49">
        <v>317</v>
      </c>
      <c r="R73" s="49"/>
      <c r="S73" s="49">
        <v>48</v>
      </c>
      <c r="T73" s="49"/>
      <c r="U73" s="49">
        <v>115</v>
      </c>
      <c r="V73" s="49"/>
      <c r="W73" s="72">
        <f t="shared" ref="W73:W83" si="23">SUM(Q73:V73)</f>
        <v>480</v>
      </c>
    </row>
    <row r="74" spans="1:23" ht="26.25" x14ac:dyDescent="0.25">
      <c r="A74" s="47"/>
      <c r="B74" s="48" t="s">
        <v>93</v>
      </c>
      <c r="C74" s="49"/>
      <c r="D74" s="49"/>
      <c r="E74" s="49">
        <v>3</v>
      </c>
      <c r="F74" s="49"/>
      <c r="G74" s="63"/>
      <c r="H74" s="49"/>
      <c r="I74" s="72">
        <f t="shared" si="21"/>
        <v>3</v>
      </c>
      <c r="J74" s="67"/>
      <c r="K74" s="67"/>
      <c r="L74" s="67">
        <v>3</v>
      </c>
      <c r="M74" s="67"/>
      <c r="N74" s="65"/>
      <c r="O74" s="67"/>
      <c r="P74" s="72">
        <f t="shared" si="22"/>
        <v>3</v>
      </c>
      <c r="Q74" s="49"/>
      <c r="R74" s="49"/>
      <c r="S74" s="49">
        <v>2</v>
      </c>
      <c r="T74" s="49"/>
      <c r="U74" s="63">
        <v>6</v>
      </c>
      <c r="V74" s="49"/>
      <c r="W74" s="72">
        <f t="shared" si="23"/>
        <v>8</v>
      </c>
    </row>
    <row r="75" spans="1:23" ht="26.25" x14ac:dyDescent="0.25">
      <c r="A75" s="47"/>
      <c r="B75" s="48" t="s">
        <v>94</v>
      </c>
      <c r="C75" s="49"/>
      <c r="D75" s="49">
        <v>2</v>
      </c>
      <c r="E75" s="49"/>
      <c r="F75" s="49">
        <v>2</v>
      </c>
      <c r="G75" s="49"/>
      <c r="H75" s="49">
        <v>2</v>
      </c>
      <c r="I75" s="72">
        <f t="shared" si="21"/>
        <v>6</v>
      </c>
      <c r="J75" s="49"/>
      <c r="K75" s="49">
        <v>1</v>
      </c>
      <c r="L75" s="49"/>
      <c r="M75" s="49">
        <v>1</v>
      </c>
      <c r="N75" s="49"/>
      <c r="O75" s="49">
        <v>3</v>
      </c>
      <c r="P75" s="72">
        <f t="shared" si="22"/>
        <v>5</v>
      </c>
      <c r="Q75" s="49"/>
      <c r="R75" s="49">
        <v>1</v>
      </c>
      <c r="S75" s="49"/>
      <c r="T75" s="49">
        <v>1</v>
      </c>
      <c r="U75" s="49"/>
      <c r="V75" s="49">
        <v>2</v>
      </c>
      <c r="W75" s="72">
        <f t="shared" si="23"/>
        <v>4</v>
      </c>
    </row>
    <row r="76" spans="1:23" x14ac:dyDescent="0.25">
      <c r="A76" s="47"/>
      <c r="B76" s="48" t="s">
        <v>95</v>
      </c>
      <c r="C76" s="49"/>
      <c r="D76" s="49"/>
      <c r="E76" s="49"/>
      <c r="F76" s="49"/>
      <c r="G76" s="49"/>
      <c r="H76" s="49"/>
      <c r="I76" s="72"/>
      <c r="J76" s="49">
        <v>34</v>
      </c>
      <c r="K76" s="49"/>
      <c r="L76" s="49">
        <v>4</v>
      </c>
      <c r="M76" s="49"/>
      <c r="N76" s="49">
        <v>31</v>
      </c>
      <c r="O76" s="49"/>
      <c r="P76" s="72">
        <f t="shared" si="22"/>
        <v>69</v>
      </c>
      <c r="Q76" s="49">
        <v>38</v>
      </c>
      <c r="R76" s="49"/>
      <c r="S76" s="49"/>
      <c r="T76" s="49">
        <v>5</v>
      </c>
      <c r="U76" s="49"/>
      <c r="V76" s="49">
        <v>33</v>
      </c>
      <c r="W76" s="72">
        <f t="shared" si="23"/>
        <v>76</v>
      </c>
    </row>
    <row r="77" spans="1:23" x14ac:dyDescent="0.25">
      <c r="A77" s="42">
        <v>13</v>
      </c>
      <c r="B77" s="43" t="s">
        <v>96</v>
      </c>
      <c r="C77" s="59"/>
      <c r="D77" s="59"/>
      <c r="E77" s="59"/>
      <c r="F77" s="59"/>
      <c r="G77" s="59"/>
      <c r="H77" s="59"/>
      <c r="I77" s="58">
        <f t="shared" si="21"/>
        <v>0</v>
      </c>
      <c r="J77" s="59"/>
      <c r="K77" s="59"/>
      <c r="L77" s="59"/>
      <c r="M77" s="59"/>
      <c r="N77" s="59"/>
      <c r="O77" s="59"/>
      <c r="P77" s="58">
        <f t="shared" si="22"/>
        <v>0</v>
      </c>
      <c r="Q77" s="44"/>
      <c r="R77" s="44"/>
      <c r="S77" s="44"/>
      <c r="T77" s="44"/>
      <c r="U77" s="44"/>
      <c r="V77" s="44"/>
      <c r="W77" s="58">
        <f t="shared" si="23"/>
        <v>0</v>
      </c>
    </row>
    <row r="78" spans="1:23" x14ac:dyDescent="0.25">
      <c r="A78" s="42">
        <v>14</v>
      </c>
      <c r="B78" s="43" t="s">
        <v>97</v>
      </c>
      <c r="C78" s="59"/>
      <c r="D78" s="59"/>
      <c r="E78" s="59"/>
      <c r="F78" s="59"/>
      <c r="G78" s="59"/>
      <c r="H78" s="59"/>
      <c r="I78" s="58">
        <f t="shared" si="21"/>
        <v>0</v>
      </c>
      <c r="J78" s="59"/>
      <c r="K78" s="59"/>
      <c r="L78" s="59"/>
      <c r="M78" s="59"/>
      <c r="N78" s="59"/>
      <c r="O78" s="59"/>
      <c r="P78" s="58">
        <f t="shared" si="22"/>
        <v>0</v>
      </c>
      <c r="Q78" s="44"/>
      <c r="R78" s="44"/>
      <c r="S78" s="44"/>
      <c r="T78" s="44"/>
      <c r="U78" s="44"/>
      <c r="V78" s="44"/>
      <c r="W78" s="58">
        <f t="shared" si="23"/>
        <v>0</v>
      </c>
    </row>
    <row r="79" spans="1:23" x14ac:dyDescent="0.25">
      <c r="A79" s="42">
        <v>15</v>
      </c>
      <c r="B79" s="76" t="s">
        <v>98</v>
      </c>
      <c r="C79" s="59">
        <v>25</v>
      </c>
      <c r="D79" s="59">
        <v>2</v>
      </c>
      <c r="E79" s="59">
        <v>4</v>
      </c>
      <c r="F79" s="59">
        <v>2</v>
      </c>
      <c r="G79" s="59">
        <v>18</v>
      </c>
      <c r="H79" s="59">
        <v>2</v>
      </c>
      <c r="I79" s="58">
        <f t="shared" si="21"/>
        <v>53</v>
      </c>
      <c r="J79" s="59">
        <v>1</v>
      </c>
      <c r="K79" s="59">
        <v>0</v>
      </c>
      <c r="L79" s="59">
        <v>0</v>
      </c>
      <c r="M79" s="59">
        <v>0</v>
      </c>
      <c r="N79" s="59">
        <v>1</v>
      </c>
      <c r="O79" s="59">
        <v>0</v>
      </c>
      <c r="P79" s="58">
        <f t="shared" si="22"/>
        <v>2</v>
      </c>
      <c r="Q79" s="44">
        <v>1</v>
      </c>
      <c r="R79" s="44">
        <v>0</v>
      </c>
      <c r="S79" s="44">
        <v>0</v>
      </c>
      <c r="T79" s="44">
        <v>0</v>
      </c>
      <c r="U79" s="44">
        <v>1</v>
      </c>
      <c r="V79" s="44">
        <v>0</v>
      </c>
      <c r="W79" s="58">
        <f t="shared" si="23"/>
        <v>2</v>
      </c>
    </row>
    <row r="80" spans="1:23" ht="26.25" x14ac:dyDescent="0.25">
      <c r="A80" s="42">
        <v>16</v>
      </c>
      <c r="B80" s="76" t="s">
        <v>99</v>
      </c>
      <c r="C80" s="59">
        <v>29</v>
      </c>
      <c r="D80" s="59"/>
      <c r="E80" s="59"/>
      <c r="F80" s="59"/>
      <c r="G80" s="59">
        <v>60</v>
      </c>
      <c r="H80" s="59"/>
      <c r="I80" s="58">
        <f t="shared" si="21"/>
        <v>89</v>
      </c>
      <c r="J80" s="59">
        <v>36</v>
      </c>
      <c r="K80" s="59"/>
      <c r="L80" s="59"/>
      <c r="M80" s="59"/>
      <c r="N80" s="59">
        <v>61</v>
      </c>
      <c r="O80" s="59"/>
      <c r="P80" s="58">
        <f t="shared" si="22"/>
        <v>97</v>
      </c>
      <c r="Q80" s="44">
        <v>36</v>
      </c>
      <c r="R80" s="44"/>
      <c r="S80" s="44"/>
      <c r="T80" s="44"/>
      <c r="U80" s="44">
        <v>61</v>
      </c>
      <c r="V80" s="44"/>
      <c r="W80" s="58">
        <f t="shared" si="23"/>
        <v>97</v>
      </c>
    </row>
    <row r="81" spans="1:23" ht="26.25" x14ac:dyDescent="0.25">
      <c r="A81" s="42">
        <v>17</v>
      </c>
      <c r="B81" s="76" t="s">
        <v>100</v>
      </c>
      <c r="C81" s="59">
        <v>150</v>
      </c>
      <c r="D81" s="59"/>
      <c r="E81" s="59">
        <v>50</v>
      </c>
      <c r="F81" s="59"/>
      <c r="G81" s="59">
        <v>20</v>
      </c>
      <c r="H81" s="59"/>
      <c r="I81" s="58">
        <f t="shared" si="21"/>
        <v>220</v>
      </c>
      <c r="J81" s="59">
        <v>625</v>
      </c>
      <c r="K81" s="59"/>
      <c r="L81" s="59">
        <v>132</v>
      </c>
      <c r="M81" s="59"/>
      <c r="N81" s="59">
        <v>374</v>
      </c>
      <c r="O81" s="59"/>
      <c r="P81" s="58">
        <f t="shared" si="22"/>
        <v>1131</v>
      </c>
      <c r="Q81" s="77">
        <v>100</v>
      </c>
      <c r="R81" s="44"/>
      <c r="S81" s="44">
        <v>50</v>
      </c>
      <c r="T81" s="44"/>
      <c r="U81" s="77">
        <v>50</v>
      </c>
      <c r="V81" s="44"/>
      <c r="W81" s="58">
        <f t="shared" si="23"/>
        <v>200</v>
      </c>
    </row>
    <row r="82" spans="1:23" ht="26.25" x14ac:dyDescent="0.25">
      <c r="A82" s="42">
        <v>18</v>
      </c>
      <c r="B82" s="76" t="s">
        <v>101</v>
      </c>
      <c r="C82" s="59"/>
      <c r="D82" s="59"/>
      <c r="E82" s="59"/>
      <c r="F82" s="59"/>
      <c r="G82" s="59"/>
      <c r="H82" s="59"/>
      <c r="I82" s="58">
        <f t="shared" si="21"/>
        <v>0</v>
      </c>
      <c r="J82" s="59"/>
      <c r="K82" s="59"/>
      <c r="L82" s="59"/>
      <c r="M82" s="59"/>
      <c r="N82" s="59"/>
      <c r="O82" s="59"/>
      <c r="P82" s="58">
        <f t="shared" si="22"/>
        <v>0</v>
      </c>
      <c r="Q82" s="44"/>
      <c r="R82" s="44"/>
      <c r="S82" s="44"/>
      <c r="T82" s="44"/>
      <c r="U82" s="44"/>
      <c r="V82" s="44"/>
      <c r="W82" s="58">
        <f t="shared" si="23"/>
        <v>0</v>
      </c>
    </row>
    <row r="83" spans="1:23" ht="27" thickBot="1" x14ac:dyDescent="0.3">
      <c r="A83" s="42">
        <v>19</v>
      </c>
      <c r="B83" s="78" t="s">
        <v>102</v>
      </c>
      <c r="C83" s="59"/>
      <c r="D83" s="59"/>
      <c r="E83" s="59"/>
      <c r="F83" s="59"/>
      <c r="G83" s="59"/>
      <c r="H83" s="59"/>
      <c r="I83" s="58">
        <f t="shared" si="21"/>
        <v>0</v>
      </c>
      <c r="J83" s="59"/>
      <c r="K83" s="59"/>
      <c r="L83" s="59"/>
      <c r="M83" s="59"/>
      <c r="N83" s="59"/>
      <c r="O83" s="59"/>
      <c r="P83" s="58">
        <f t="shared" si="22"/>
        <v>0</v>
      </c>
      <c r="Q83" s="44"/>
      <c r="R83" s="44"/>
      <c r="S83" s="44"/>
      <c r="T83" s="44"/>
      <c r="U83" s="44"/>
      <c r="V83" s="44"/>
      <c r="W83" s="58">
        <f t="shared" si="23"/>
        <v>0</v>
      </c>
    </row>
    <row r="84" spans="1:23" ht="27" thickBot="1" x14ac:dyDescent="0.3">
      <c r="A84" s="79">
        <v>20</v>
      </c>
      <c r="B84" s="39" t="s">
        <v>103</v>
      </c>
      <c r="C84" s="80">
        <f t="shared" ref="C84:W84" si="24">C86+C88+C90+C91+C92+C93+C94+C95+C96+C97</f>
        <v>23099</v>
      </c>
      <c r="D84" s="80">
        <f t="shared" si="24"/>
        <v>437</v>
      </c>
      <c r="E84" s="80">
        <f t="shared" si="24"/>
        <v>3435</v>
      </c>
      <c r="F84" s="80">
        <f t="shared" si="24"/>
        <v>148</v>
      </c>
      <c r="G84" s="80">
        <f t="shared" si="24"/>
        <v>9118</v>
      </c>
      <c r="H84" s="80">
        <f t="shared" si="24"/>
        <v>342</v>
      </c>
      <c r="I84" s="81">
        <f t="shared" si="24"/>
        <v>36579</v>
      </c>
      <c r="J84" s="80">
        <f t="shared" si="24"/>
        <v>26102</v>
      </c>
      <c r="K84" s="80">
        <f t="shared" si="24"/>
        <v>202</v>
      </c>
      <c r="L84" s="80">
        <f t="shared" si="24"/>
        <v>3748</v>
      </c>
      <c r="M84" s="80">
        <f t="shared" si="24"/>
        <v>56</v>
      </c>
      <c r="N84" s="80">
        <f t="shared" si="24"/>
        <v>10568</v>
      </c>
      <c r="O84" s="80">
        <f t="shared" si="24"/>
        <v>310</v>
      </c>
      <c r="P84" s="81">
        <f t="shared" si="24"/>
        <v>40986</v>
      </c>
      <c r="Q84" s="80">
        <f t="shared" si="24"/>
        <v>26314.5</v>
      </c>
      <c r="R84" s="80">
        <f t="shared" si="24"/>
        <v>428</v>
      </c>
      <c r="S84" s="80">
        <f t="shared" si="24"/>
        <v>4077</v>
      </c>
      <c r="T84" s="80">
        <f t="shared" si="24"/>
        <v>138</v>
      </c>
      <c r="U84" s="80">
        <f t="shared" si="24"/>
        <v>11258.5</v>
      </c>
      <c r="V84" s="80">
        <f t="shared" si="24"/>
        <v>442</v>
      </c>
      <c r="W84" s="81">
        <f t="shared" si="24"/>
        <v>42658</v>
      </c>
    </row>
    <row r="85" spans="1:23" ht="26.25" x14ac:dyDescent="0.25">
      <c r="A85" s="42">
        <v>21</v>
      </c>
      <c r="B85" s="43" t="s">
        <v>104</v>
      </c>
      <c r="C85" s="82"/>
      <c r="D85" s="83"/>
      <c r="E85" s="83"/>
      <c r="F85" s="83"/>
      <c r="G85" s="84"/>
      <c r="H85" s="85"/>
      <c r="I85" s="86">
        <f t="shared" ref="I85:I104" si="25">SUM(C85:H85)</f>
        <v>0</v>
      </c>
      <c r="J85" s="82"/>
      <c r="K85" s="83"/>
      <c r="L85" s="83"/>
      <c r="M85" s="83"/>
      <c r="N85" s="84"/>
      <c r="O85" s="85"/>
      <c r="P85" s="86">
        <f t="shared" ref="P85:P104" si="26">SUM(J85:O85)</f>
        <v>0</v>
      </c>
      <c r="Q85" s="82"/>
      <c r="R85" s="83"/>
      <c r="S85" s="83"/>
      <c r="T85" s="83"/>
      <c r="U85" s="84"/>
      <c r="V85" s="85"/>
      <c r="W85" s="86">
        <f t="shared" ref="W85:W104" si="27">SUM(Q85:V85)</f>
        <v>0</v>
      </c>
    </row>
    <row r="86" spans="1:23" x14ac:dyDescent="0.25">
      <c r="A86" s="87">
        <v>22</v>
      </c>
      <c r="B86" s="43" t="s">
        <v>105</v>
      </c>
      <c r="C86" s="88">
        <f t="shared" ref="C86:O86" si="28">SUM(C87:C87)</f>
        <v>1210</v>
      </c>
      <c r="D86" s="89">
        <f t="shared" si="28"/>
        <v>398</v>
      </c>
      <c r="E86" s="89">
        <f t="shared" si="28"/>
        <v>154</v>
      </c>
      <c r="F86" s="89">
        <f t="shared" si="28"/>
        <v>143</v>
      </c>
      <c r="G86" s="89">
        <f t="shared" si="28"/>
        <v>588</v>
      </c>
      <c r="H86" s="89">
        <f t="shared" si="28"/>
        <v>334</v>
      </c>
      <c r="I86" s="58">
        <f t="shared" si="25"/>
        <v>2827</v>
      </c>
      <c r="J86" s="88">
        <f t="shared" si="28"/>
        <v>488</v>
      </c>
      <c r="K86" s="89">
        <f t="shared" si="28"/>
        <v>199</v>
      </c>
      <c r="L86" s="89">
        <f t="shared" si="28"/>
        <v>74</v>
      </c>
      <c r="M86" s="89">
        <f t="shared" si="28"/>
        <v>56</v>
      </c>
      <c r="N86" s="89">
        <f t="shared" si="28"/>
        <v>566</v>
      </c>
      <c r="O86" s="89">
        <f t="shared" si="28"/>
        <v>310</v>
      </c>
      <c r="P86" s="58">
        <f t="shared" si="26"/>
        <v>1693</v>
      </c>
      <c r="Q86" s="88">
        <f t="shared" ref="Q86:V86" si="29">SUM(Q87:Q87)</f>
        <v>1300</v>
      </c>
      <c r="R86" s="89">
        <f t="shared" si="29"/>
        <v>413</v>
      </c>
      <c r="S86" s="89">
        <f t="shared" si="29"/>
        <v>160</v>
      </c>
      <c r="T86" s="89">
        <f t="shared" si="29"/>
        <v>133</v>
      </c>
      <c r="U86" s="89">
        <f t="shared" si="29"/>
        <v>1000</v>
      </c>
      <c r="V86" s="89">
        <f t="shared" si="29"/>
        <v>434</v>
      </c>
      <c r="W86" s="58">
        <f t="shared" si="27"/>
        <v>3440</v>
      </c>
    </row>
    <row r="87" spans="1:23" x14ac:dyDescent="0.25">
      <c r="A87" s="47"/>
      <c r="B87" s="48" t="s">
        <v>106</v>
      </c>
      <c r="C87" s="90">
        <v>1210</v>
      </c>
      <c r="D87" s="90">
        <v>398</v>
      </c>
      <c r="E87" s="90">
        <v>154</v>
      </c>
      <c r="F87" s="90">
        <v>143</v>
      </c>
      <c r="G87" s="90">
        <v>588</v>
      </c>
      <c r="H87" s="90">
        <v>334</v>
      </c>
      <c r="I87" s="72">
        <f t="shared" si="25"/>
        <v>2827</v>
      </c>
      <c r="J87" s="90">
        <v>488</v>
      </c>
      <c r="K87" s="90">
        <v>199</v>
      </c>
      <c r="L87" s="90">
        <v>74</v>
      </c>
      <c r="M87" s="90">
        <v>56</v>
      </c>
      <c r="N87" s="90">
        <v>566</v>
      </c>
      <c r="O87" s="90">
        <v>310</v>
      </c>
      <c r="P87" s="72">
        <f t="shared" si="26"/>
        <v>1693</v>
      </c>
      <c r="Q87" s="90">
        <v>1300</v>
      </c>
      <c r="R87" s="90">
        <v>413</v>
      </c>
      <c r="S87" s="90">
        <v>160</v>
      </c>
      <c r="T87" s="90">
        <v>133</v>
      </c>
      <c r="U87" s="90">
        <v>1000</v>
      </c>
      <c r="V87" s="90">
        <v>434</v>
      </c>
      <c r="W87" s="72">
        <f t="shared" si="27"/>
        <v>3440</v>
      </c>
    </row>
    <row r="88" spans="1:23" x14ac:dyDescent="0.25">
      <c r="A88" s="87">
        <v>23</v>
      </c>
      <c r="B88" s="43" t="s">
        <v>107</v>
      </c>
      <c r="C88" s="91">
        <f t="shared" ref="C88:O88" si="30">SUM(C89:C89)</f>
        <v>0</v>
      </c>
      <c r="D88" s="91">
        <f t="shared" si="30"/>
        <v>39</v>
      </c>
      <c r="E88" s="91">
        <f t="shared" si="30"/>
        <v>0</v>
      </c>
      <c r="F88" s="91">
        <f t="shared" si="30"/>
        <v>5</v>
      </c>
      <c r="G88" s="91">
        <f t="shared" si="30"/>
        <v>3</v>
      </c>
      <c r="H88" s="91">
        <f t="shared" si="30"/>
        <v>8</v>
      </c>
      <c r="I88" s="58">
        <f t="shared" si="25"/>
        <v>55</v>
      </c>
      <c r="J88" s="91">
        <f t="shared" si="30"/>
        <v>0</v>
      </c>
      <c r="K88" s="91">
        <f t="shared" si="30"/>
        <v>3</v>
      </c>
      <c r="L88" s="91">
        <f t="shared" si="30"/>
        <v>0</v>
      </c>
      <c r="M88" s="91">
        <f t="shared" si="30"/>
        <v>0</v>
      </c>
      <c r="N88" s="91">
        <f t="shared" si="30"/>
        <v>3</v>
      </c>
      <c r="O88" s="91">
        <f t="shared" si="30"/>
        <v>0</v>
      </c>
      <c r="P88" s="58">
        <f t="shared" si="26"/>
        <v>6</v>
      </c>
      <c r="Q88" s="91">
        <f t="shared" ref="Q88:V88" si="31">SUM(Q89:Q89)</f>
        <v>1</v>
      </c>
      <c r="R88" s="91">
        <f t="shared" si="31"/>
        <v>15</v>
      </c>
      <c r="S88" s="91">
        <f t="shared" si="31"/>
        <v>0</v>
      </c>
      <c r="T88" s="91">
        <f t="shared" si="31"/>
        <v>5</v>
      </c>
      <c r="U88" s="91">
        <f t="shared" si="31"/>
        <v>3</v>
      </c>
      <c r="V88" s="91">
        <f t="shared" si="31"/>
        <v>8</v>
      </c>
      <c r="W88" s="58">
        <f t="shared" si="27"/>
        <v>32</v>
      </c>
    </row>
    <row r="89" spans="1:23" x14ac:dyDescent="0.25">
      <c r="A89" s="47"/>
      <c r="B89" s="48" t="s">
        <v>106</v>
      </c>
      <c r="C89" s="92"/>
      <c r="D89" s="92">
        <v>39</v>
      </c>
      <c r="E89" s="92"/>
      <c r="F89" s="92">
        <v>5</v>
      </c>
      <c r="G89" s="92">
        <v>3</v>
      </c>
      <c r="H89" s="92">
        <v>8</v>
      </c>
      <c r="I89" s="72">
        <f t="shared" si="25"/>
        <v>55</v>
      </c>
      <c r="J89" s="92"/>
      <c r="K89" s="92">
        <v>3</v>
      </c>
      <c r="L89" s="92"/>
      <c r="M89" s="92">
        <v>0</v>
      </c>
      <c r="N89" s="92">
        <v>3</v>
      </c>
      <c r="O89" s="92"/>
      <c r="P89" s="72">
        <f t="shared" si="26"/>
        <v>6</v>
      </c>
      <c r="Q89" s="92">
        <v>1</v>
      </c>
      <c r="R89" s="92">
        <v>15</v>
      </c>
      <c r="S89" s="92"/>
      <c r="T89" s="92">
        <v>5</v>
      </c>
      <c r="U89" s="92">
        <v>3</v>
      </c>
      <c r="V89" s="92">
        <v>8</v>
      </c>
      <c r="W89" s="72">
        <f t="shared" si="27"/>
        <v>32</v>
      </c>
    </row>
    <row r="90" spans="1:23" x14ac:dyDescent="0.25">
      <c r="A90" s="87">
        <v>24</v>
      </c>
      <c r="B90" s="43" t="s">
        <v>108</v>
      </c>
      <c r="C90" s="93"/>
      <c r="D90" s="94"/>
      <c r="E90" s="94"/>
      <c r="F90" s="94"/>
      <c r="G90" s="94"/>
      <c r="H90" s="94"/>
      <c r="I90" s="58">
        <f t="shared" si="25"/>
        <v>0</v>
      </c>
      <c r="J90" s="93"/>
      <c r="K90" s="94"/>
      <c r="L90" s="94"/>
      <c r="M90" s="94"/>
      <c r="N90" s="94"/>
      <c r="O90" s="94"/>
      <c r="P90" s="58">
        <f t="shared" si="26"/>
        <v>0</v>
      </c>
      <c r="Q90" s="93"/>
      <c r="R90" s="94"/>
      <c r="S90" s="94"/>
      <c r="T90" s="94"/>
      <c r="U90" s="94"/>
      <c r="V90" s="94"/>
      <c r="W90" s="58">
        <f t="shared" si="27"/>
        <v>0</v>
      </c>
    </row>
    <row r="91" spans="1:23" ht="26.25" x14ac:dyDescent="0.25">
      <c r="A91" s="42">
        <v>25</v>
      </c>
      <c r="B91" s="43" t="s">
        <v>109</v>
      </c>
      <c r="C91" s="93"/>
      <c r="D91" s="94"/>
      <c r="E91" s="94"/>
      <c r="F91" s="94"/>
      <c r="G91" s="94"/>
      <c r="H91" s="94"/>
      <c r="I91" s="58">
        <f t="shared" si="25"/>
        <v>0</v>
      </c>
      <c r="J91" s="93"/>
      <c r="K91" s="94"/>
      <c r="L91" s="94"/>
      <c r="M91" s="94"/>
      <c r="N91" s="94"/>
      <c r="O91" s="94"/>
      <c r="P91" s="58">
        <f t="shared" si="26"/>
        <v>0</v>
      </c>
      <c r="Q91" s="93"/>
      <c r="R91" s="94"/>
      <c r="S91" s="94"/>
      <c r="T91" s="94"/>
      <c r="U91" s="94"/>
      <c r="V91" s="94"/>
      <c r="W91" s="58">
        <f t="shared" si="27"/>
        <v>0</v>
      </c>
    </row>
    <row r="92" spans="1:23" ht="26.25" x14ac:dyDescent="0.25">
      <c r="A92" s="87">
        <v>26</v>
      </c>
      <c r="B92" s="43" t="s">
        <v>110</v>
      </c>
      <c r="C92" s="93"/>
      <c r="D92" s="94"/>
      <c r="E92" s="94"/>
      <c r="F92" s="94"/>
      <c r="G92" s="94"/>
      <c r="H92" s="94"/>
      <c r="I92" s="58">
        <f t="shared" si="25"/>
        <v>0</v>
      </c>
      <c r="J92" s="93"/>
      <c r="K92" s="94"/>
      <c r="L92" s="94"/>
      <c r="M92" s="94"/>
      <c r="N92" s="94"/>
      <c r="O92" s="94"/>
      <c r="P92" s="58">
        <f t="shared" si="26"/>
        <v>0</v>
      </c>
      <c r="Q92" s="93"/>
      <c r="R92" s="94"/>
      <c r="S92" s="94"/>
      <c r="T92" s="94"/>
      <c r="U92" s="94"/>
      <c r="V92" s="94"/>
      <c r="W92" s="58">
        <f t="shared" si="27"/>
        <v>0</v>
      </c>
    </row>
    <row r="93" spans="1:23" x14ac:dyDescent="0.25">
      <c r="A93" s="42">
        <v>27</v>
      </c>
      <c r="B93" s="43" t="s">
        <v>111</v>
      </c>
      <c r="C93" s="93">
        <f>300+290+220</f>
        <v>810</v>
      </c>
      <c r="D93" s="94"/>
      <c r="E93" s="94">
        <v>50</v>
      </c>
      <c r="F93" s="94"/>
      <c r="G93" s="94">
        <v>250</v>
      </c>
      <c r="H93" s="94"/>
      <c r="I93" s="58">
        <f t="shared" si="25"/>
        <v>1110</v>
      </c>
      <c r="J93" s="93">
        <f>300+290+220</f>
        <v>810</v>
      </c>
      <c r="K93" s="94"/>
      <c r="L93" s="94">
        <v>50</v>
      </c>
      <c r="M93" s="94"/>
      <c r="N93" s="94">
        <v>250</v>
      </c>
      <c r="O93" s="94"/>
      <c r="P93" s="58">
        <f t="shared" si="26"/>
        <v>1110</v>
      </c>
      <c r="Q93" s="93"/>
      <c r="R93" s="94"/>
      <c r="S93" s="94"/>
      <c r="T93" s="94"/>
      <c r="U93" s="94"/>
      <c r="V93" s="94"/>
      <c r="W93" s="58">
        <f t="shared" si="27"/>
        <v>0</v>
      </c>
    </row>
    <row r="94" spans="1:23" x14ac:dyDescent="0.25">
      <c r="A94" s="87">
        <v>28</v>
      </c>
      <c r="B94" s="43" t="s">
        <v>112</v>
      </c>
      <c r="C94" s="93"/>
      <c r="D94" s="94"/>
      <c r="E94" s="94"/>
      <c r="F94" s="94"/>
      <c r="G94" s="94"/>
      <c r="H94" s="94"/>
      <c r="I94" s="58">
        <f t="shared" si="25"/>
        <v>0</v>
      </c>
      <c r="J94" s="93"/>
      <c r="K94" s="94"/>
      <c r="L94" s="94"/>
      <c r="M94" s="94"/>
      <c r="N94" s="94"/>
      <c r="O94" s="94"/>
      <c r="P94" s="58">
        <f t="shared" si="26"/>
        <v>0</v>
      </c>
      <c r="Q94" s="93"/>
      <c r="R94" s="94"/>
      <c r="S94" s="94"/>
      <c r="T94" s="94"/>
      <c r="U94" s="94"/>
      <c r="V94" s="94"/>
      <c r="W94" s="58">
        <f t="shared" si="27"/>
        <v>0</v>
      </c>
    </row>
    <row r="95" spans="1:23" ht="24" x14ac:dyDescent="0.25">
      <c r="A95" s="42">
        <v>29</v>
      </c>
      <c r="B95" s="95" t="s">
        <v>113</v>
      </c>
      <c r="C95" s="93"/>
      <c r="D95" s="94"/>
      <c r="E95" s="94"/>
      <c r="F95" s="94"/>
      <c r="G95" s="94"/>
      <c r="H95" s="94"/>
      <c r="I95" s="58">
        <f t="shared" si="25"/>
        <v>0</v>
      </c>
      <c r="J95" s="93"/>
      <c r="K95" s="94"/>
      <c r="L95" s="94"/>
      <c r="M95" s="94"/>
      <c r="N95" s="94"/>
      <c r="O95" s="94"/>
      <c r="P95" s="58">
        <f t="shared" si="26"/>
        <v>0</v>
      </c>
      <c r="Q95" s="93"/>
      <c r="R95" s="94"/>
      <c r="S95" s="94"/>
      <c r="T95" s="94"/>
      <c r="U95" s="94"/>
      <c r="V95" s="94"/>
      <c r="W95" s="58">
        <f t="shared" si="27"/>
        <v>0</v>
      </c>
    </row>
    <row r="96" spans="1:23" x14ac:dyDescent="0.25">
      <c r="A96" s="87">
        <v>30</v>
      </c>
      <c r="B96" s="43" t="s">
        <v>114</v>
      </c>
      <c r="C96" s="93"/>
      <c r="D96" s="94"/>
      <c r="E96" s="94"/>
      <c r="F96" s="94"/>
      <c r="G96" s="94"/>
      <c r="H96" s="94"/>
      <c r="I96" s="58">
        <f t="shared" si="25"/>
        <v>0</v>
      </c>
      <c r="J96" s="93"/>
      <c r="K96" s="94"/>
      <c r="L96" s="94"/>
      <c r="M96" s="94"/>
      <c r="N96" s="94"/>
      <c r="O96" s="94"/>
      <c r="P96" s="58">
        <f t="shared" si="26"/>
        <v>0</v>
      </c>
      <c r="Q96" s="93"/>
      <c r="R96" s="94"/>
      <c r="S96" s="94"/>
      <c r="T96" s="94"/>
      <c r="U96" s="94"/>
      <c r="V96" s="94"/>
      <c r="W96" s="58">
        <f t="shared" si="27"/>
        <v>0</v>
      </c>
    </row>
    <row r="97" spans="1:25" x14ac:dyDescent="0.25">
      <c r="A97" s="42">
        <v>31</v>
      </c>
      <c r="B97" s="96" t="s">
        <v>115</v>
      </c>
      <c r="C97" s="94">
        <f t="shared" ref="C97:H97" si="32">SUM(C98:C104)</f>
        <v>21079</v>
      </c>
      <c r="D97" s="94">
        <f t="shared" si="32"/>
        <v>0</v>
      </c>
      <c r="E97" s="94">
        <f t="shared" si="32"/>
        <v>3231</v>
      </c>
      <c r="F97" s="94">
        <f t="shared" si="32"/>
        <v>0</v>
      </c>
      <c r="G97" s="94">
        <f t="shared" si="32"/>
        <v>8277</v>
      </c>
      <c r="H97" s="94">
        <f t="shared" si="32"/>
        <v>0</v>
      </c>
      <c r="I97" s="58">
        <f t="shared" si="25"/>
        <v>32587</v>
      </c>
      <c r="J97" s="94">
        <f t="shared" ref="J97:O97" si="33">SUM(J98:J104)</f>
        <v>24804</v>
      </c>
      <c r="K97" s="94">
        <f t="shared" si="33"/>
        <v>0</v>
      </c>
      <c r="L97" s="94">
        <f t="shared" si="33"/>
        <v>3624</v>
      </c>
      <c r="M97" s="94">
        <f t="shared" si="33"/>
        <v>0</v>
      </c>
      <c r="N97" s="94">
        <f t="shared" si="33"/>
        <v>9749</v>
      </c>
      <c r="O97" s="94">
        <f t="shared" si="33"/>
        <v>0</v>
      </c>
      <c r="P97" s="58">
        <f t="shared" si="26"/>
        <v>38177</v>
      </c>
      <c r="Q97" s="94">
        <f t="shared" ref="Q97:V97" si="34">SUM(Q98:Q104)</f>
        <v>25013.5</v>
      </c>
      <c r="R97" s="94">
        <f t="shared" si="34"/>
        <v>0</v>
      </c>
      <c r="S97" s="94">
        <f>SUM(S98:S104)</f>
        <v>3917</v>
      </c>
      <c r="T97" s="94">
        <f t="shared" si="34"/>
        <v>0</v>
      </c>
      <c r="U97" s="94">
        <f t="shared" si="34"/>
        <v>10255.5</v>
      </c>
      <c r="V97" s="94">
        <f t="shared" si="34"/>
        <v>0</v>
      </c>
      <c r="W97" s="58">
        <f t="shared" si="27"/>
        <v>39186</v>
      </c>
    </row>
    <row r="98" spans="1:25" x14ac:dyDescent="0.25">
      <c r="A98" s="97"/>
      <c r="B98" s="98" t="s">
        <v>116</v>
      </c>
      <c r="C98" s="90">
        <v>2602</v>
      </c>
      <c r="D98" s="90"/>
      <c r="E98" s="90">
        <v>460</v>
      </c>
      <c r="F98" s="90"/>
      <c r="G98" s="90">
        <f>G13-G31-G29-G32+G33+G38+G40+G41+G42+G79+G80+G81</f>
        <v>1438</v>
      </c>
      <c r="H98" s="90"/>
      <c r="I98" s="72">
        <f t="shared" si="25"/>
        <v>4500</v>
      </c>
      <c r="J98" s="90">
        <v>2602</v>
      </c>
      <c r="K98" s="90"/>
      <c r="L98" s="90">
        <v>460</v>
      </c>
      <c r="M98" s="90"/>
      <c r="N98" s="90">
        <v>1438</v>
      </c>
      <c r="O98" s="90"/>
      <c r="P98" s="72">
        <f t="shared" si="26"/>
        <v>4500</v>
      </c>
      <c r="Q98" s="90">
        <f>2838-7.5</f>
        <v>2830.5</v>
      </c>
      <c r="R98" s="90"/>
      <c r="S98" s="90">
        <v>454</v>
      </c>
      <c r="T98" s="90"/>
      <c r="U98" s="90">
        <f>1929-7.5</f>
        <v>1921.5</v>
      </c>
      <c r="V98" s="90"/>
      <c r="W98" s="72">
        <f t="shared" si="27"/>
        <v>5206</v>
      </c>
      <c r="Y98" s="99"/>
    </row>
    <row r="99" spans="1:25" x14ac:dyDescent="0.25">
      <c r="A99" s="47"/>
      <c r="B99" s="98" t="s">
        <v>117</v>
      </c>
      <c r="C99" s="90">
        <v>252</v>
      </c>
      <c r="D99" s="90"/>
      <c r="E99" s="90">
        <v>15</v>
      </c>
      <c r="F99" s="90"/>
      <c r="G99" s="90"/>
      <c r="H99" s="90"/>
      <c r="I99" s="72">
        <f t="shared" si="25"/>
        <v>267</v>
      </c>
      <c r="J99" s="90">
        <v>252</v>
      </c>
      <c r="K99" s="90"/>
      <c r="L99" s="90">
        <v>15</v>
      </c>
      <c r="M99" s="90"/>
      <c r="N99" s="90"/>
      <c r="O99" s="90"/>
      <c r="P99" s="72">
        <f t="shared" si="26"/>
        <v>267</v>
      </c>
      <c r="Q99" s="90">
        <v>265</v>
      </c>
      <c r="R99" s="90"/>
      <c r="S99" s="90">
        <v>15</v>
      </c>
      <c r="T99" s="90"/>
      <c r="U99" s="90"/>
      <c r="V99" s="90"/>
      <c r="W99" s="72">
        <f t="shared" si="27"/>
        <v>280</v>
      </c>
      <c r="Y99" s="99"/>
    </row>
    <row r="100" spans="1:25" x14ac:dyDescent="0.25">
      <c r="A100" s="47"/>
      <c r="B100" s="98" t="s">
        <v>118</v>
      </c>
      <c r="C100" s="90"/>
      <c r="D100" s="90"/>
      <c r="E100" s="90">
        <v>225</v>
      </c>
      <c r="F100" s="90"/>
      <c r="G100" s="90"/>
      <c r="H100" s="90"/>
      <c r="I100" s="72">
        <f t="shared" si="25"/>
        <v>225</v>
      </c>
      <c r="J100" s="90"/>
      <c r="K100" s="90"/>
      <c r="L100" s="90">
        <v>225</v>
      </c>
      <c r="M100" s="90"/>
      <c r="N100" s="90"/>
      <c r="O100" s="90"/>
      <c r="P100" s="72">
        <f t="shared" si="26"/>
        <v>225</v>
      </c>
      <c r="Q100" s="90"/>
      <c r="R100" s="90"/>
      <c r="S100" s="90">
        <v>129</v>
      </c>
      <c r="T100" s="90"/>
      <c r="U100" s="90"/>
      <c r="V100" s="90"/>
      <c r="W100" s="72">
        <f t="shared" si="27"/>
        <v>129</v>
      </c>
      <c r="Y100" s="99"/>
    </row>
    <row r="101" spans="1:25" x14ac:dyDescent="0.25">
      <c r="A101" s="47"/>
      <c r="B101" s="98" t="s">
        <v>119</v>
      </c>
      <c r="C101" s="90"/>
      <c r="D101" s="90"/>
      <c r="E101" s="90"/>
      <c r="F101" s="90"/>
      <c r="G101" s="90"/>
      <c r="H101" s="90"/>
      <c r="I101" s="72"/>
      <c r="J101" s="90"/>
      <c r="K101" s="90"/>
      <c r="L101" s="90"/>
      <c r="M101" s="90"/>
      <c r="N101" s="90"/>
      <c r="O101" s="90"/>
      <c r="P101" s="72"/>
      <c r="Q101" s="90"/>
      <c r="R101" s="90"/>
      <c r="S101" s="90"/>
      <c r="T101" s="90"/>
      <c r="U101" s="90">
        <v>385</v>
      </c>
      <c r="V101" s="90"/>
      <c r="W101" s="72">
        <f t="shared" si="27"/>
        <v>385</v>
      </c>
      <c r="Y101" s="99"/>
    </row>
    <row r="102" spans="1:25" x14ac:dyDescent="0.25">
      <c r="A102" s="47"/>
      <c r="B102" s="98" t="s">
        <v>120</v>
      </c>
      <c r="C102" s="90">
        <v>17775</v>
      </c>
      <c r="D102" s="90"/>
      <c r="E102" s="90">
        <v>2466</v>
      </c>
      <c r="F102" s="90"/>
      <c r="G102" s="90">
        <v>6572</v>
      </c>
      <c r="H102" s="90"/>
      <c r="I102" s="72">
        <f t="shared" si="25"/>
        <v>26813</v>
      </c>
      <c r="J102" s="90">
        <f>J60+J62+J65+J68+J73</f>
        <v>21383</v>
      </c>
      <c r="K102" s="90"/>
      <c r="L102" s="90">
        <f>L60+L62+L65+L68+L73</f>
        <v>2922</v>
      </c>
      <c r="M102" s="90"/>
      <c r="N102" s="90">
        <f>N60+N62+N65+N68+N73</f>
        <v>8165</v>
      </c>
      <c r="O102" s="90"/>
      <c r="P102" s="72">
        <f t="shared" si="26"/>
        <v>32470</v>
      </c>
      <c r="Q102" s="90">
        <f t="shared" ref="Q102:V102" si="35">Q60+Q65+Q68+Q73</f>
        <v>21838</v>
      </c>
      <c r="R102" s="90">
        <f t="shared" si="35"/>
        <v>0</v>
      </c>
      <c r="S102" s="90">
        <f t="shared" si="35"/>
        <v>3319</v>
      </c>
      <c r="T102" s="90">
        <f t="shared" si="35"/>
        <v>0</v>
      </c>
      <c r="U102" s="90">
        <f t="shared" si="35"/>
        <v>7879</v>
      </c>
      <c r="V102" s="90">
        <f t="shared" si="35"/>
        <v>0</v>
      </c>
      <c r="W102" s="72">
        <f t="shared" si="27"/>
        <v>33036</v>
      </c>
      <c r="Y102" s="99"/>
    </row>
    <row r="103" spans="1:25" ht="15" customHeight="1" x14ac:dyDescent="0.25">
      <c r="A103" s="97"/>
      <c r="B103" s="98" t="s">
        <v>121</v>
      </c>
      <c r="C103" s="90">
        <v>450</v>
      </c>
      <c r="D103" s="90"/>
      <c r="E103" s="90">
        <v>65</v>
      </c>
      <c r="F103" s="90"/>
      <c r="G103" s="90">
        <v>267</v>
      </c>
      <c r="H103" s="90"/>
      <c r="I103" s="72">
        <f t="shared" si="25"/>
        <v>782</v>
      </c>
      <c r="J103" s="90">
        <v>460</v>
      </c>
      <c r="K103" s="90"/>
      <c r="L103" s="90">
        <v>2</v>
      </c>
      <c r="M103" s="90"/>
      <c r="N103" s="90">
        <v>146</v>
      </c>
      <c r="O103" s="90"/>
      <c r="P103" s="72">
        <f t="shared" si="26"/>
        <v>608</v>
      </c>
      <c r="Q103" s="90">
        <v>0</v>
      </c>
      <c r="R103" s="90"/>
      <c r="S103" s="90"/>
      <c r="T103" s="90"/>
      <c r="U103" s="90">
        <v>70</v>
      </c>
      <c r="V103" s="90"/>
      <c r="W103" s="72">
        <f t="shared" si="27"/>
        <v>70</v>
      </c>
    </row>
    <row r="104" spans="1:25" ht="15.75" thickBot="1" x14ac:dyDescent="0.3">
      <c r="A104" s="47"/>
      <c r="B104" s="98" t="s">
        <v>122</v>
      </c>
      <c r="C104" s="90"/>
      <c r="D104" s="90"/>
      <c r="E104" s="90"/>
      <c r="F104" s="90"/>
      <c r="G104" s="90"/>
      <c r="H104" s="90"/>
      <c r="I104" s="72">
        <f t="shared" si="25"/>
        <v>0</v>
      </c>
      <c r="J104" s="90">
        <v>107</v>
      </c>
      <c r="K104" s="90"/>
      <c r="L104" s="90"/>
      <c r="M104" s="90"/>
      <c r="N104" s="90"/>
      <c r="O104" s="90"/>
      <c r="P104" s="72">
        <f t="shared" si="26"/>
        <v>107</v>
      </c>
      <c r="Q104" s="90">
        <v>80</v>
      </c>
      <c r="R104" s="90"/>
      <c r="S104" s="90"/>
      <c r="T104" s="90"/>
      <c r="U104" s="90"/>
      <c r="V104" s="90"/>
      <c r="W104" s="72">
        <f t="shared" si="27"/>
        <v>80</v>
      </c>
    </row>
    <row r="105" spans="1:25" ht="27" thickBot="1" x14ac:dyDescent="0.3">
      <c r="A105" s="100">
        <v>32</v>
      </c>
      <c r="B105" s="101" t="s">
        <v>123</v>
      </c>
      <c r="C105" s="102">
        <f t="shared" ref="C105:W105" si="36">C84-C12</f>
        <v>0</v>
      </c>
      <c r="D105" s="102">
        <f t="shared" si="36"/>
        <v>2</v>
      </c>
      <c r="E105" s="102">
        <f t="shared" si="36"/>
        <v>0</v>
      </c>
      <c r="F105" s="102">
        <f t="shared" si="36"/>
        <v>1</v>
      </c>
      <c r="G105" s="102">
        <f t="shared" si="36"/>
        <v>0</v>
      </c>
      <c r="H105" s="102">
        <f t="shared" si="36"/>
        <v>1</v>
      </c>
      <c r="I105" s="103">
        <f t="shared" si="36"/>
        <v>4</v>
      </c>
      <c r="J105" s="102">
        <f t="shared" si="36"/>
        <v>0</v>
      </c>
      <c r="K105" s="102">
        <f t="shared" si="36"/>
        <v>3</v>
      </c>
      <c r="L105" s="102">
        <f t="shared" si="36"/>
        <v>0</v>
      </c>
      <c r="M105" s="102">
        <f t="shared" si="36"/>
        <v>0</v>
      </c>
      <c r="N105" s="102">
        <f t="shared" si="36"/>
        <v>0</v>
      </c>
      <c r="O105" s="102">
        <f t="shared" si="36"/>
        <v>0</v>
      </c>
      <c r="P105" s="103">
        <f t="shared" si="36"/>
        <v>3</v>
      </c>
      <c r="Q105" s="102">
        <f t="shared" si="36"/>
        <v>0</v>
      </c>
      <c r="R105" s="102">
        <f t="shared" si="36"/>
        <v>1</v>
      </c>
      <c r="S105" s="102">
        <f t="shared" si="36"/>
        <v>0</v>
      </c>
      <c r="T105" s="102">
        <f t="shared" si="36"/>
        <v>1</v>
      </c>
      <c r="U105" s="102">
        <f t="shared" si="36"/>
        <v>0</v>
      </c>
      <c r="V105" s="102">
        <f t="shared" si="36"/>
        <v>1</v>
      </c>
      <c r="W105" s="103">
        <f t="shared" si="36"/>
        <v>3</v>
      </c>
    </row>
    <row r="106" spans="1:25" x14ac:dyDescent="0.25">
      <c r="A106" s="47">
        <v>33</v>
      </c>
      <c r="B106" s="104" t="s">
        <v>124</v>
      </c>
      <c r="C106" s="105"/>
      <c r="D106" s="106"/>
      <c r="E106" s="106"/>
      <c r="F106" s="106"/>
      <c r="G106" s="107"/>
      <c r="H106" s="108"/>
      <c r="I106" s="109">
        <f>C106+D106</f>
        <v>0</v>
      </c>
      <c r="J106" s="105"/>
      <c r="K106" s="106"/>
      <c r="L106" s="106"/>
      <c r="M106" s="106"/>
      <c r="N106" s="107"/>
      <c r="O106" s="108"/>
      <c r="P106" s="109">
        <f>J106+K106</f>
        <v>0</v>
      </c>
      <c r="Q106" s="105"/>
      <c r="R106" s="106"/>
      <c r="S106" s="106"/>
      <c r="T106" s="106"/>
      <c r="U106" s="107"/>
      <c r="V106" s="108"/>
      <c r="W106" s="109">
        <f>Q106+R106</f>
        <v>0</v>
      </c>
    </row>
    <row r="107" spans="1:25" ht="26.25" thickBot="1" x14ac:dyDescent="0.3">
      <c r="A107" s="97">
        <v>34</v>
      </c>
      <c r="B107" s="110" t="s">
        <v>125</v>
      </c>
      <c r="C107" s="111"/>
      <c r="D107" s="112"/>
      <c r="E107" s="113"/>
      <c r="F107" s="113"/>
      <c r="G107" s="114"/>
      <c r="H107" s="115"/>
      <c r="I107" s="116">
        <f>C107+D107</f>
        <v>0</v>
      </c>
      <c r="J107" s="111"/>
      <c r="K107" s="112"/>
      <c r="L107" s="113"/>
      <c r="M107" s="113"/>
      <c r="N107" s="114"/>
      <c r="O107" s="115"/>
      <c r="P107" s="116">
        <f>J107+K107</f>
        <v>0</v>
      </c>
      <c r="Q107" s="111"/>
      <c r="R107" s="112"/>
      <c r="S107" s="113"/>
      <c r="T107" s="113"/>
      <c r="U107" s="114"/>
      <c r="V107" s="115"/>
      <c r="W107" s="116">
        <f>Q107+R107</f>
        <v>0</v>
      </c>
    </row>
    <row r="108" spans="1:25" ht="26.25" thickBot="1" x14ac:dyDescent="0.3">
      <c r="A108" s="117">
        <v>35</v>
      </c>
      <c r="B108" s="118" t="s">
        <v>126</v>
      </c>
      <c r="C108" s="119">
        <f t="shared" ref="C108:W108" si="37">C105-C106-C107</f>
        <v>0</v>
      </c>
      <c r="D108" s="119">
        <f t="shared" si="37"/>
        <v>2</v>
      </c>
      <c r="E108" s="119">
        <f t="shared" si="37"/>
        <v>0</v>
      </c>
      <c r="F108" s="119">
        <f t="shared" si="37"/>
        <v>1</v>
      </c>
      <c r="G108" s="119">
        <f t="shared" si="37"/>
        <v>0</v>
      </c>
      <c r="H108" s="119">
        <f t="shared" si="37"/>
        <v>1</v>
      </c>
      <c r="I108" s="120">
        <f t="shared" si="37"/>
        <v>4</v>
      </c>
      <c r="J108" s="119">
        <f t="shared" si="37"/>
        <v>0</v>
      </c>
      <c r="K108" s="119">
        <f t="shared" si="37"/>
        <v>3</v>
      </c>
      <c r="L108" s="119">
        <f t="shared" si="37"/>
        <v>0</v>
      </c>
      <c r="M108" s="119">
        <f t="shared" si="37"/>
        <v>0</v>
      </c>
      <c r="N108" s="119">
        <f t="shared" si="37"/>
        <v>0</v>
      </c>
      <c r="O108" s="119">
        <f t="shared" si="37"/>
        <v>0</v>
      </c>
      <c r="P108" s="120">
        <f t="shared" si="37"/>
        <v>3</v>
      </c>
      <c r="Q108" s="119">
        <f t="shared" si="37"/>
        <v>0</v>
      </c>
      <c r="R108" s="119">
        <f t="shared" si="37"/>
        <v>1</v>
      </c>
      <c r="S108" s="119">
        <f t="shared" si="37"/>
        <v>0</v>
      </c>
      <c r="T108" s="119">
        <f t="shared" si="37"/>
        <v>1</v>
      </c>
      <c r="U108" s="119">
        <f t="shared" si="37"/>
        <v>0</v>
      </c>
      <c r="V108" s="119">
        <f t="shared" si="37"/>
        <v>1</v>
      </c>
      <c r="W108" s="120">
        <f t="shared" si="37"/>
        <v>3</v>
      </c>
    </row>
    <row r="109" spans="1:25" ht="15.75" thickBot="1" x14ac:dyDescent="0.3">
      <c r="A109" s="121"/>
      <c r="B109" s="122"/>
      <c r="C109" s="123" t="s">
        <v>9</v>
      </c>
      <c r="D109" s="124"/>
      <c r="E109" s="124"/>
      <c r="F109" s="124"/>
      <c r="G109" s="125"/>
      <c r="H109" s="126"/>
      <c r="I109" s="127"/>
      <c r="J109" s="123" t="s">
        <v>9</v>
      </c>
      <c r="K109" s="124"/>
      <c r="L109" s="124"/>
      <c r="M109" s="124"/>
      <c r="N109" s="125"/>
      <c r="O109" s="126"/>
      <c r="P109" s="128"/>
      <c r="Q109" s="123" t="s">
        <v>9</v>
      </c>
      <c r="R109" s="124"/>
      <c r="S109" s="124"/>
      <c r="T109" s="124"/>
      <c r="U109" s="125"/>
      <c r="V109" s="126"/>
      <c r="W109" s="128"/>
    </row>
    <row r="110" spans="1:25" x14ac:dyDescent="0.25">
      <c r="A110" s="129"/>
      <c r="B110" s="129"/>
      <c r="C110" s="130"/>
      <c r="D110" s="130"/>
      <c r="E110" s="130"/>
      <c r="F110" s="130"/>
      <c r="G110" s="130"/>
      <c r="H110" s="130"/>
      <c r="I110" s="130"/>
      <c r="J110" s="129"/>
      <c r="K110" s="129"/>
      <c r="L110" s="129"/>
      <c r="M110" s="129"/>
      <c r="N110" s="129"/>
      <c r="O110" s="129"/>
      <c r="P110" s="129"/>
      <c r="Q110" s="130"/>
      <c r="R110" s="130"/>
      <c r="S110" s="130"/>
      <c r="T110" s="130"/>
      <c r="U110" s="130"/>
      <c r="V110" s="130"/>
      <c r="W110" s="130"/>
    </row>
    <row r="112" spans="1:25" x14ac:dyDescent="0.25">
      <c r="S112" s="99"/>
      <c r="W112" s="99"/>
    </row>
    <row r="113" spans="23:23" x14ac:dyDescent="0.25">
      <c r="W113" s="99"/>
    </row>
  </sheetData>
  <mergeCells count="12">
    <mergeCell ref="M8:N8"/>
    <mergeCell ref="R8:S8"/>
    <mergeCell ref="A9:A10"/>
    <mergeCell ref="C9:I9"/>
    <mergeCell ref="J9:P9"/>
    <mergeCell ref="Q9:W9"/>
    <mergeCell ref="M5:N5"/>
    <mergeCell ref="R5:S5"/>
    <mergeCell ref="M6:N6"/>
    <mergeCell ref="R6:S6"/>
    <mergeCell ref="M7:N7"/>
    <mergeCell ref="R7:S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2021-02-15T10:57:23Z</dcterms:modified>
</cp:coreProperties>
</file>